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23_i\ZŠ Komenského střecha_aktualizace\Od Šišáka\"/>
    </mc:Choice>
  </mc:AlternateContent>
  <xr:revisionPtr revIDLastSave="0" documentId="13_ncr:1_{7927002D-4E1C-43AF-90CF-003920F62AC2}" xr6:coauthVersionLast="47" xr6:coauthVersionMax="47" xr10:uidLastSave="{00000000-0000-0000-0000-000000000000}"/>
  <bookViews>
    <workbookView xWindow="2715" yWindow="1125" windowWidth="19500" windowHeight="13845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Rekapitulace!$G$24</definedName>
    <definedName name="Dodavka0">Položky!#REF!</definedName>
    <definedName name="HSV">Rekapitulace!$E$24</definedName>
    <definedName name="HSV0">Položky!#REF!</definedName>
    <definedName name="HZS">Rekapitulace!$I$24</definedName>
    <definedName name="HZS0">Položky!#REF!</definedName>
    <definedName name="JKSO">'Krycí list'!$G$2</definedName>
    <definedName name="MJ">'Krycí list'!$G$5</definedName>
    <definedName name="Mont">Rekapitulace!$H$24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Položky!$A$1:$G$290</definedName>
    <definedName name="_xlnm.Print_Area" localSheetId="1">Rekapitulace!$A$1:$I$38</definedName>
    <definedName name="PocetMJ">'Krycí list'!$G$6</definedName>
    <definedName name="Poznamka">'Krycí list'!$B$37</definedName>
    <definedName name="Projektant">'Krycí list'!$C$8</definedName>
    <definedName name="PSV">Rekapitulace!$F$24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Rekapitulace!$H$37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87" i="3"/>
  <c r="BC287" i="3"/>
  <c r="BB287" i="3"/>
  <c r="BA287" i="3"/>
  <c r="G287" i="3"/>
  <c r="BD287" i="3" s="1"/>
  <c r="BD290" i="3" s="1"/>
  <c r="H23" i="2" s="1"/>
  <c r="B23" i="2"/>
  <c r="A23" i="2"/>
  <c r="BE290" i="3"/>
  <c r="I23" i="2" s="1"/>
  <c r="BC290" i="3"/>
  <c r="G23" i="2" s="1"/>
  <c r="BB290" i="3"/>
  <c r="F23" i="2" s="1"/>
  <c r="BA290" i="3"/>
  <c r="E23" i="2" s="1"/>
  <c r="G290" i="3"/>
  <c r="C290" i="3"/>
  <c r="BE283" i="3"/>
  <c r="BD283" i="3"/>
  <c r="BC283" i="3"/>
  <c r="BA283" i="3"/>
  <c r="G283" i="3"/>
  <c r="BB283" i="3" s="1"/>
  <c r="BE280" i="3"/>
  <c r="BD280" i="3"/>
  <c r="BD285" i="3" s="1"/>
  <c r="H22" i="2" s="1"/>
  <c r="BC280" i="3"/>
  <c r="BC285" i="3" s="1"/>
  <c r="G22" i="2" s="1"/>
  <c r="BA280" i="3"/>
  <c r="G280" i="3"/>
  <c r="BB280" i="3" s="1"/>
  <c r="BB285" i="3" s="1"/>
  <c r="F22" i="2" s="1"/>
  <c r="B22" i="2"/>
  <c r="A22" i="2"/>
  <c r="BE285" i="3"/>
  <c r="I22" i="2" s="1"/>
  <c r="BA285" i="3"/>
  <c r="E22" i="2" s="1"/>
  <c r="C285" i="3"/>
  <c r="BE277" i="3"/>
  <c r="BD277" i="3"/>
  <c r="BC277" i="3"/>
  <c r="BA277" i="3"/>
  <c r="G277" i="3"/>
  <c r="BB277" i="3" s="1"/>
  <c r="BE276" i="3"/>
  <c r="BD276" i="3"/>
  <c r="BC276" i="3"/>
  <c r="BA276" i="3"/>
  <c r="BA278" i="3" s="1"/>
  <c r="E21" i="2" s="1"/>
  <c r="G276" i="3"/>
  <c r="BB276" i="3" s="1"/>
  <c r="BE275" i="3"/>
  <c r="BE278" i="3" s="1"/>
  <c r="I21" i="2" s="1"/>
  <c r="BD275" i="3"/>
  <c r="BD278" i="3" s="1"/>
  <c r="H21" i="2" s="1"/>
  <c r="BC275" i="3"/>
  <c r="BA275" i="3"/>
  <c r="G275" i="3"/>
  <c r="BB275" i="3" s="1"/>
  <c r="B21" i="2"/>
  <c r="A21" i="2"/>
  <c r="BC278" i="3"/>
  <c r="G21" i="2" s="1"/>
  <c r="G278" i="3"/>
  <c r="C278" i="3"/>
  <c r="BE272" i="3"/>
  <c r="BD272" i="3"/>
  <c r="BC272" i="3"/>
  <c r="BA272" i="3"/>
  <c r="G272" i="3"/>
  <c r="BB272" i="3" s="1"/>
  <c r="BE271" i="3"/>
  <c r="BD271" i="3"/>
  <c r="BC271" i="3"/>
  <c r="BA271" i="3"/>
  <c r="G271" i="3"/>
  <c r="BB271" i="3" s="1"/>
  <c r="BE270" i="3"/>
  <c r="BD270" i="3"/>
  <c r="BC270" i="3"/>
  <c r="BA270" i="3"/>
  <c r="G270" i="3"/>
  <c r="BB270" i="3" s="1"/>
  <c r="BE269" i="3"/>
  <c r="BD269" i="3"/>
  <c r="BC269" i="3"/>
  <c r="BA269" i="3"/>
  <c r="G269" i="3"/>
  <c r="BB269" i="3" s="1"/>
  <c r="BE268" i="3"/>
  <c r="BD268" i="3"/>
  <c r="BC268" i="3"/>
  <c r="BA268" i="3"/>
  <c r="G268" i="3"/>
  <c r="BB268" i="3" s="1"/>
  <c r="BE267" i="3"/>
  <c r="BD267" i="3"/>
  <c r="BC267" i="3"/>
  <c r="BA267" i="3"/>
  <c r="G267" i="3"/>
  <c r="BB267" i="3" s="1"/>
  <c r="BE266" i="3"/>
  <c r="BD266" i="3"/>
  <c r="BC266" i="3"/>
  <c r="BA266" i="3"/>
  <c r="BA273" i="3" s="1"/>
  <c r="E20" i="2" s="1"/>
  <c r="G266" i="3"/>
  <c r="BB266" i="3" s="1"/>
  <c r="BE265" i="3"/>
  <c r="BD265" i="3"/>
  <c r="BC265" i="3"/>
  <c r="BA265" i="3"/>
  <c r="G265" i="3"/>
  <c r="BB265" i="3" s="1"/>
  <c r="BE264" i="3"/>
  <c r="BD264" i="3"/>
  <c r="BC264" i="3"/>
  <c r="BA264" i="3"/>
  <c r="G264" i="3"/>
  <c r="BB264" i="3" s="1"/>
  <c r="BE263" i="3"/>
  <c r="BD263" i="3"/>
  <c r="BC263" i="3"/>
  <c r="BA263" i="3"/>
  <c r="G263" i="3"/>
  <c r="BB263" i="3" s="1"/>
  <c r="BE262" i="3"/>
  <c r="BD262" i="3"/>
  <c r="BC262" i="3"/>
  <c r="BA262" i="3"/>
  <c r="G262" i="3"/>
  <c r="BB262" i="3" s="1"/>
  <c r="BE261" i="3"/>
  <c r="BD261" i="3"/>
  <c r="BC261" i="3"/>
  <c r="BA261" i="3"/>
  <c r="G261" i="3"/>
  <c r="BB261" i="3" s="1"/>
  <c r="BE260" i="3"/>
  <c r="BD260" i="3"/>
  <c r="BC260" i="3"/>
  <c r="BA260" i="3"/>
  <c r="G260" i="3"/>
  <c r="BB260" i="3" s="1"/>
  <c r="BE257" i="3"/>
  <c r="BD257" i="3"/>
  <c r="BC257" i="3"/>
  <c r="BA257" i="3"/>
  <c r="G257" i="3"/>
  <c r="BB257" i="3" s="1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0" i="3"/>
  <c r="BE273" i="3" s="1"/>
  <c r="I20" i="2" s="1"/>
  <c r="BD250" i="3"/>
  <c r="BD273" i="3" s="1"/>
  <c r="H20" i="2" s="1"/>
  <c r="BC250" i="3"/>
  <c r="BC273" i="3" s="1"/>
  <c r="G20" i="2" s="1"/>
  <c r="BA250" i="3"/>
  <c r="G250" i="3"/>
  <c r="BB250" i="3" s="1"/>
  <c r="B20" i="2"/>
  <c r="A20" i="2"/>
  <c r="C273" i="3"/>
  <c r="BE247" i="3"/>
  <c r="BD247" i="3"/>
  <c r="BC247" i="3"/>
  <c r="BA247" i="3"/>
  <c r="G247" i="3"/>
  <c r="BB247" i="3" s="1"/>
  <c r="BE246" i="3"/>
  <c r="BD246" i="3"/>
  <c r="BC246" i="3"/>
  <c r="BA246" i="3"/>
  <c r="G246" i="3"/>
  <c r="BB246" i="3" s="1"/>
  <c r="BE245" i="3"/>
  <c r="BD245" i="3"/>
  <c r="BC245" i="3"/>
  <c r="BA245" i="3"/>
  <c r="G245" i="3"/>
  <c r="BB245" i="3" s="1"/>
  <c r="BE244" i="3"/>
  <c r="BD244" i="3"/>
  <c r="BC244" i="3"/>
  <c r="BA244" i="3"/>
  <c r="G244" i="3"/>
  <c r="BB244" i="3" s="1"/>
  <c r="BE243" i="3"/>
  <c r="BD243" i="3"/>
  <c r="BC243" i="3"/>
  <c r="BA243" i="3"/>
  <c r="G243" i="3"/>
  <c r="BB243" i="3" s="1"/>
  <c r="BE242" i="3"/>
  <c r="BD242" i="3"/>
  <c r="BC242" i="3"/>
  <c r="BA242" i="3"/>
  <c r="G242" i="3"/>
  <c r="BB242" i="3" s="1"/>
  <c r="BE241" i="3"/>
  <c r="BD241" i="3"/>
  <c r="BC241" i="3"/>
  <c r="BA241" i="3"/>
  <c r="G241" i="3"/>
  <c r="BB241" i="3" s="1"/>
  <c r="BE240" i="3"/>
  <c r="BD240" i="3"/>
  <c r="BC240" i="3"/>
  <c r="BA240" i="3"/>
  <c r="G240" i="3"/>
  <c r="BB240" i="3" s="1"/>
  <c r="BE239" i="3"/>
  <c r="BD239" i="3"/>
  <c r="BC239" i="3"/>
  <c r="BA239" i="3"/>
  <c r="G239" i="3"/>
  <c r="BB239" i="3" s="1"/>
  <c r="BE235" i="3"/>
  <c r="BD235" i="3"/>
  <c r="BC235" i="3"/>
  <c r="BA235" i="3"/>
  <c r="G235" i="3"/>
  <c r="BB235" i="3" s="1"/>
  <c r="BE232" i="3"/>
  <c r="BD232" i="3"/>
  <c r="BC232" i="3"/>
  <c r="BA232" i="3"/>
  <c r="G232" i="3"/>
  <c r="BB232" i="3" s="1"/>
  <c r="BE231" i="3"/>
  <c r="BD231" i="3"/>
  <c r="BC231" i="3"/>
  <c r="BA231" i="3"/>
  <c r="G231" i="3"/>
  <c r="BB231" i="3" s="1"/>
  <c r="BE230" i="3"/>
  <c r="BD230" i="3"/>
  <c r="BC230" i="3"/>
  <c r="BA230" i="3"/>
  <c r="G230" i="3"/>
  <c r="BB230" i="3" s="1"/>
  <c r="BE229" i="3"/>
  <c r="BD229" i="3"/>
  <c r="BC229" i="3"/>
  <c r="BA229" i="3"/>
  <c r="G229" i="3"/>
  <c r="BB229" i="3" s="1"/>
  <c r="BE228" i="3"/>
  <c r="BD228" i="3"/>
  <c r="BC228" i="3"/>
  <c r="BA228" i="3"/>
  <c r="G228" i="3"/>
  <c r="BB228" i="3" s="1"/>
  <c r="BE226" i="3"/>
  <c r="BD226" i="3"/>
  <c r="BC226" i="3"/>
  <c r="BA226" i="3"/>
  <c r="G226" i="3"/>
  <c r="BB226" i="3" s="1"/>
  <c r="BE224" i="3"/>
  <c r="BD224" i="3"/>
  <c r="BC224" i="3"/>
  <c r="BA224" i="3"/>
  <c r="G224" i="3"/>
  <c r="BB224" i="3" s="1"/>
  <c r="BE222" i="3"/>
  <c r="BD222" i="3"/>
  <c r="BC222" i="3"/>
  <c r="BA222" i="3"/>
  <c r="G222" i="3"/>
  <c r="BB222" i="3" s="1"/>
  <c r="BE221" i="3"/>
  <c r="BD221" i="3"/>
  <c r="BC221" i="3"/>
  <c r="BA221" i="3"/>
  <c r="G221" i="3"/>
  <c r="BB221" i="3" s="1"/>
  <c r="BE220" i="3"/>
  <c r="BD220" i="3"/>
  <c r="BC220" i="3"/>
  <c r="BA220" i="3"/>
  <c r="G220" i="3"/>
  <c r="BB220" i="3" s="1"/>
  <c r="BE218" i="3"/>
  <c r="BD218" i="3"/>
  <c r="BC218" i="3"/>
  <c r="BA218" i="3"/>
  <c r="G218" i="3"/>
  <c r="BB218" i="3" s="1"/>
  <c r="BE214" i="3"/>
  <c r="BD214" i="3"/>
  <c r="BC214" i="3"/>
  <c r="BA214" i="3"/>
  <c r="G214" i="3"/>
  <c r="BB214" i="3" s="1"/>
  <c r="BE209" i="3"/>
  <c r="BD209" i="3"/>
  <c r="BC209" i="3"/>
  <c r="BA209" i="3"/>
  <c r="G209" i="3"/>
  <c r="BB209" i="3" s="1"/>
  <c r="BE207" i="3"/>
  <c r="BD207" i="3"/>
  <c r="BC207" i="3"/>
  <c r="BA207" i="3"/>
  <c r="G207" i="3"/>
  <c r="BB207" i="3" s="1"/>
  <c r="BE206" i="3"/>
  <c r="BD206" i="3"/>
  <c r="BC206" i="3"/>
  <c r="BA206" i="3"/>
  <c r="BA248" i="3" s="1"/>
  <c r="E19" i="2" s="1"/>
  <c r="G206" i="3"/>
  <c r="BB206" i="3" s="1"/>
  <c r="BE205" i="3"/>
  <c r="BD205" i="3"/>
  <c r="BC205" i="3"/>
  <c r="BA205" i="3"/>
  <c r="G205" i="3"/>
  <c r="BB205" i="3" s="1"/>
  <c r="BE204" i="3"/>
  <c r="BD204" i="3"/>
  <c r="BC204" i="3"/>
  <c r="BA204" i="3"/>
  <c r="G204" i="3"/>
  <c r="BB204" i="3" s="1"/>
  <c r="BE203" i="3"/>
  <c r="BD203" i="3"/>
  <c r="BC203" i="3"/>
  <c r="BA203" i="3"/>
  <c r="G203" i="3"/>
  <c r="BB203" i="3" s="1"/>
  <c r="BE202" i="3"/>
  <c r="BD202" i="3"/>
  <c r="BC202" i="3"/>
  <c r="BA202" i="3"/>
  <c r="G202" i="3"/>
  <c r="BB202" i="3" s="1"/>
  <c r="BE201" i="3"/>
  <c r="BD201" i="3"/>
  <c r="BC201" i="3"/>
  <c r="BA201" i="3"/>
  <c r="G201" i="3"/>
  <c r="BB201" i="3" s="1"/>
  <c r="B19" i="2"/>
  <c r="A19" i="2"/>
  <c r="C248" i="3"/>
  <c r="BE198" i="3"/>
  <c r="BD198" i="3"/>
  <c r="BC198" i="3"/>
  <c r="BA198" i="3"/>
  <c r="G198" i="3"/>
  <c r="BB198" i="3" s="1"/>
  <c r="BE197" i="3"/>
  <c r="BD197" i="3"/>
  <c r="BC197" i="3"/>
  <c r="BA197" i="3"/>
  <c r="G197" i="3"/>
  <c r="BB197" i="3" s="1"/>
  <c r="BE196" i="3"/>
  <c r="BD196" i="3"/>
  <c r="BC196" i="3"/>
  <c r="BA196" i="3"/>
  <c r="G196" i="3"/>
  <c r="BB196" i="3" s="1"/>
  <c r="BE195" i="3"/>
  <c r="BD195" i="3"/>
  <c r="BC195" i="3"/>
  <c r="BA195" i="3"/>
  <c r="G195" i="3"/>
  <c r="BB195" i="3" s="1"/>
  <c r="BE194" i="3"/>
  <c r="BD194" i="3"/>
  <c r="BC194" i="3"/>
  <c r="BA194" i="3"/>
  <c r="G194" i="3"/>
  <c r="BB194" i="3" s="1"/>
  <c r="BE193" i="3"/>
  <c r="BD193" i="3"/>
  <c r="BC193" i="3"/>
  <c r="BA193" i="3"/>
  <c r="G193" i="3"/>
  <c r="BB193" i="3" s="1"/>
  <c r="BE192" i="3"/>
  <c r="BD192" i="3"/>
  <c r="BC192" i="3"/>
  <c r="BA192" i="3"/>
  <c r="G192" i="3"/>
  <c r="BB192" i="3" s="1"/>
  <c r="BE191" i="3"/>
  <c r="BD191" i="3"/>
  <c r="BC191" i="3"/>
  <c r="BA191" i="3"/>
  <c r="G191" i="3"/>
  <c r="BB191" i="3" s="1"/>
  <c r="BE190" i="3"/>
  <c r="BD190" i="3"/>
  <c r="BC190" i="3"/>
  <c r="BA190" i="3"/>
  <c r="G190" i="3"/>
  <c r="BB190" i="3" s="1"/>
  <c r="BE189" i="3"/>
  <c r="BD189" i="3"/>
  <c r="BC189" i="3"/>
  <c r="BA189" i="3"/>
  <c r="G189" i="3"/>
  <c r="BB189" i="3" s="1"/>
  <c r="BE185" i="3"/>
  <c r="BD185" i="3"/>
  <c r="BC185" i="3"/>
  <c r="BA185" i="3"/>
  <c r="G185" i="3"/>
  <c r="BB185" i="3" s="1"/>
  <c r="BE184" i="3"/>
  <c r="BD184" i="3"/>
  <c r="BC184" i="3"/>
  <c r="BA184" i="3"/>
  <c r="G184" i="3"/>
  <c r="BB184" i="3" s="1"/>
  <c r="BE182" i="3"/>
  <c r="BD182" i="3"/>
  <c r="BC182" i="3"/>
  <c r="BA182" i="3"/>
  <c r="G182" i="3"/>
  <c r="BB182" i="3" s="1"/>
  <c r="BE181" i="3"/>
  <c r="BD181" i="3"/>
  <c r="BC181" i="3"/>
  <c r="BA181" i="3"/>
  <c r="G181" i="3"/>
  <c r="BB181" i="3" s="1"/>
  <c r="BE180" i="3"/>
  <c r="BD180" i="3"/>
  <c r="BC180" i="3"/>
  <c r="BA180" i="3"/>
  <c r="G180" i="3"/>
  <c r="BB180" i="3" s="1"/>
  <c r="BE179" i="3"/>
  <c r="BD179" i="3"/>
  <c r="BC179" i="3"/>
  <c r="BA179" i="3"/>
  <c r="G179" i="3"/>
  <c r="BB179" i="3" s="1"/>
  <c r="BE178" i="3"/>
  <c r="BD178" i="3"/>
  <c r="BC178" i="3"/>
  <c r="BA178" i="3"/>
  <c r="G178" i="3"/>
  <c r="BB178" i="3" s="1"/>
  <c r="BE176" i="3"/>
  <c r="BD176" i="3"/>
  <c r="BC176" i="3"/>
  <c r="BA176" i="3"/>
  <c r="G176" i="3"/>
  <c r="BB176" i="3" s="1"/>
  <c r="BE174" i="3"/>
  <c r="BD174" i="3"/>
  <c r="BC174" i="3"/>
  <c r="BA174" i="3"/>
  <c r="G174" i="3"/>
  <c r="BB174" i="3" s="1"/>
  <c r="BE173" i="3"/>
  <c r="BD173" i="3"/>
  <c r="BC173" i="3"/>
  <c r="BA173" i="3"/>
  <c r="G173" i="3"/>
  <c r="BB173" i="3" s="1"/>
  <c r="BE171" i="3"/>
  <c r="BD171" i="3"/>
  <c r="BC171" i="3"/>
  <c r="BA171" i="3"/>
  <c r="G171" i="3"/>
  <c r="BB171" i="3" s="1"/>
  <c r="BE169" i="3"/>
  <c r="BD169" i="3"/>
  <c r="BC169" i="3"/>
  <c r="BA169" i="3"/>
  <c r="G169" i="3"/>
  <c r="BB169" i="3" s="1"/>
  <c r="BE167" i="3"/>
  <c r="BD167" i="3"/>
  <c r="BC167" i="3"/>
  <c r="BA167" i="3"/>
  <c r="G167" i="3"/>
  <c r="BB167" i="3" s="1"/>
  <c r="BE166" i="3"/>
  <c r="BD166" i="3"/>
  <c r="BC166" i="3"/>
  <c r="BA166" i="3"/>
  <c r="G166" i="3"/>
  <c r="BB166" i="3" s="1"/>
  <c r="BE165" i="3"/>
  <c r="BD165" i="3"/>
  <c r="BC165" i="3"/>
  <c r="BA165" i="3"/>
  <c r="G165" i="3"/>
  <c r="BB165" i="3" s="1"/>
  <c r="BE163" i="3"/>
  <c r="BD163" i="3"/>
  <c r="BC163" i="3"/>
  <c r="BA163" i="3"/>
  <c r="G163" i="3"/>
  <c r="BB163" i="3" s="1"/>
  <c r="BE159" i="3"/>
  <c r="BD159" i="3"/>
  <c r="BC159" i="3"/>
  <c r="BA159" i="3"/>
  <c r="G159" i="3"/>
  <c r="BB159" i="3" s="1"/>
  <c r="BE157" i="3"/>
  <c r="BD157" i="3"/>
  <c r="BD199" i="3" s="1"/>
  <c r="H18" i="2" s="1"/>
  <c r="BC157" i="3"/>
  <c r="BC199" i="3" s="1"/>
  <c r="G18" i="2" s="1"/>
  <c r="BA157" i="3"/>
  <c r="G157" i="3"/>
  <c r="BB157" i="3" s="1"/>
  <c r="B18" i="2"/>
  <c r="A18" i="2"/>
  <c r="BE199" i="3"/>
  <c r="I18" i="2" s="1"/>
  <c r="BA199" i="3"/>
  <c r="E18" i="2" s="1"/>
  <c r="C199" i="3"/>
  <c r="BE154" i="3"/>
  <c r="BD154" i="3"/>
  <c r="BC154" i="3"/>
  <c r="BA154" i="3"/>
  <c r="G154" i="3"/>
  <c r="BB154" i="3" s="1"/>
  <c r="BE153" i="3"/>
  <c r="BD153" i="3"/>
  <c r="BC153" i="3"/>
  <c r="BA153" i="3"/>
  <c r="G153" i="3"/>
  <c r="BB153" i="3" s="1"/>
  <c r="BE152" i="3"/>
  <c r="BD152" i="3"/>
  <c r="BC152" i="3"/>
  <c r="BA152" i="3"/>
  <c r="G152" i="3"/>
  <c r="BB152" i="3" s="1"/>
  <c r="BE151" i="3"/>
  <c r="BD151" i="3"/>
  <c r="BC151" i="3"/>
  <c r="BA151" i="3"/>
  <c r="G151" i="3"/>
  <c r="BB151" i="3" s="1"/>
  <c r="BE150" i="3"/>
  <c r="BD150" i="3"/>
  <c r="BC150" i="3"/>
  <c r="BA150" i="3"/>
  <c r="G150" i="3"/>
  <c r="BB150" i="3" s="1"/>
  <c r="BE149" i="3"/>
  <c r="BD149" i="3"/>
  <c r="BC149" i="3"/>
  <c r="BA149" i="3"/>
  <c r="G149" i="3"/>
  <c r="BB149" i="3" s="1"/>
  <c r="BE148" i="3"/>
  <c r="BD148" i="3"/>
  <c r="BC148" i="3"/>
  <c r="BA148" i="3"/>
  <c r="G148" i="3"/>
  <c r="BB148" i="3" s="1"/>
  <c r="BE147" i="3"/>
  <c r="BD147" i="3"/>
  <c r="BC147" i="3"/>
  <c r="BA147" i="3"/>
  <c r="G147" i="3"/>
  <c r="BB147" i="3" s="1"/>
  <c r="BE146" i="3"/>
  <c r="BD146" i="3"/>
  <c r="BC146" i="3"/>
  <c r="BA146" i="3"/>
  <c r="G146" i="3"/>
  <c r="BB146" i="3" s="1"/>
  <c r="BE145" i="3"/>
  <c r="BD145" i="3"/>
  <c r="BC145" i="3"/>
  <c r="BA145" i="3"/>
  <c r="G145" i="3"/>
  <c r="BB145" i="3" s="1"/>
  <c r="BE142" i="3"/>
  <c r="BD142" i="3"/>
  <c r="BC142" i="3"/>
  <c r="BA142" i="3"/>
  <c r="G142" i="3"/>
  <c r="BB142" i="3" s="1"/>
  <c r="BE139" i="3"/>
  <c r="BD139" i="3"/>
  <c r="BC139" i="3"/>
  <c r="BA139" i="3"/>
  <c r="G139" i="3"/>
  <c r="BB139" i="3" s="1"/>
  <c r="BE138" i="3"/>
  <c r="BD138" i="3"/>
  <c r="BC138" i="3"/>
  <c r="BA138" i="3"/>
  <c r="G138" i="3"/>
  <c r="BB138" i="3" s="1"/>
  <c r="BE137" i="3"/>
  <c r="BD137" i="3"/>
  <c r="BC137" i="3"/>
  <c r="BA137" i="3"/>
  <c r="G137" i="3"/>
  <c r="BB137" i="3" s="1"/>
  <c r="BE136" i="3"/>
  <c r="BD136" i="3"/>
  <c r="BC136" i="3"/>
  <c r="BA136" i="3"/>
  <c r="G136" i="3"/>
  <c r="BB136" i="3" s="1"/>
  <c r="BE135" i="3"/>
  <c r="BD135" i="3"/>
  <c r="BC135" i="3"/>
  <c r="BA135" i="3"/>
  <c r="G135" i="3"/>
  <c r="BB135" i="3" s="1"/>
  <c r="BE134" i="3"/>
  <c r="BD134" i="3"/>
  <c r="BC134" i="3"/>
  <c r="BA134" i="3"/>
  <c r="G134" i="3"/>
  <c r="BB134" i="3" s="1"/>
  <c r="BE133" i="3"/>
  <c r="BD133" i="3"/>
  <c r="BC133" i="3"/>
  <c r="BA133" i="3"/>
  <c r="G133" i="3"/>
  <c r="BB133" i="3" s="1"/>
  <c r="BE132" i="3"/>
  <c r="BD132" i="3"/>
  <c r="BC132" i="3"/>
  <c r="BA132" i="3"/>
  <c r="G132" i="3"/>
  <c r="BB132" i="3" s="1"/>
  <c r="BE131" i="3"/>
  <c r="BD131" i="3"/>
  <c r="BC131" i="3"/>
  <c r="BA131" i="3"/>
  <c r="G131" i="3"/>
  <c r="BB131" i="3" s="1"/>
  <c r="BE130" i="3"/>
  <c r="BD130" i="3"/>
  <c r="BC130" i="3"/>
  <c r="BA130" i="3"/>
  <c r="G130" i="3"/>
  <c r="BB130" i="3" s="1"/>
  <c r="BE129" i="3"/>
  <c r="BD129" i="3"/>
  <c r="BC129" i="3"/>
  <c r="BA129" i="3"/>
  <c r="G129" i="3"/>
  <c r="BB129" i="3" s="1"/>
  <c r="BE125" i="3"/>
  <c r="BD125" i="3"/>
  <c r="BC125" i="3"/>
  <c r="BA125" i="3"/>
  <c r="G125" i="3"/>
  <c r="BB125" i="3" s="1"/>
  <c r="BE124" i="3"/>
  <c r="BD124" i="3"/>
  <c r="BC124" i="3"/>
  <c r="BA124" i="3"/>
  <c r="G124" i="3"/>
  <c r="BB124" i="3" s="1"/>
  <c r="BE123" i="3"/>
  <c r="BD123" i="3"/>
  <c r="BC123" i="3"/>
  <c r="BA123" i="3"/>
  <c r="G123" i="3"/>
  <c r="BB123" i="3" s="1"/>
  <c r="BE120" i="3"/>
  <c r="BD120" i="3"/>
  <c r="BC120" i="3"/>
  <c r="BA120" i="3"/>
  <c r="G120" i="3"/>
  <c r="BB120" i="3" s="1"/>
  <c r="BE117" i="3"/>
  <c r="BD117" i="3"/>
  <c r="BC117" i="3"/>
  <c r="BA117" i="3"/>
  <c r="G117" i="3"/>
  <c r="BB117" i="3" s="1"/>
  <c r="BE116" i="3"/>
  <c r="BE155" i="3" s="1"/>
  <c r="I17" i="2" s="1"/>
  <c r="BD116" i="3"/>
  <c r="BD155" i="3" s="1"/>
  <c r="H17" i="2" s="1"/>
  <c r="BC116" i="3"/>
  <c r="BC155" i="3" s="1"/>
  <c r="G17" i="2" s="1"/>
  <c r="BA116" i="3"/>
  <c r="BA155" i="3" s="1"/>
  <c r="E17" i="2" s="1"/>
  <c r="G116" i="3"/>
  <c r="BB116" i="3" s="1"/>
  <c r="B17" i="2"/>
  <c r="A17" i="2"/>
  <c r="C155" i="3"/>
  <c r="BE113" i="3"/>
  <c r="BD113" i="3"/>
  <c r="BC113" i="3"/>
  <c r="BC114" i="3" s="1"/>
  <c r="G16" i="2" s="1"/>
  <c r="BA113" i="3"/>
  <c r="G113" i="3"/>
  <c r="BB113" i="3" s="1"/>
  <c r="BE110" i="3"/>
  <c r="BE114" i="3" s="1"/>
  <c r="I16" i="2" s="1"/>
  <c r="BD110" i="3"/>
  <c r="BC110" i="3"/>
  <c r="BA110" i="3"/>
  <c r="BA114" i="3" s="1"/>
  <c r="E16" i="2" s="1"/>
  <c r="G110" i="3"/>
  <c r="BB110" i="3" s="1"/>
  <c r="B16" i="2"/>
  <c r="A16" i="2"/>
  <c r="BD114" i="3"/>
  <c r="H16" i="2" s="1"/>
  <c r="G114" i="3"/>
  <c r="C114" i="3"/>
  <c r="BE107" i="3"/>
  <c r="BD107" i="3"/>
  <c r="BC107" i="3"/>
  <c r="BB107" i="3"/>
  <c r="G107" i="3"/>
  <c r="BA107" i="3" s="1"/>
  <c r="BE106" i="3"/>
  <c r="BD106" i="3"/>
  <c r="BC106" i="3"/>
  <c r="BB106" i="3"/>
  <c r="G106" i="3"/>
  <c r="BA106" i="3" s="1"/>
  <c r="BE105" i="3"/>
  <c r="BD105" i="3"/>
  <c r="BD108" i="3" s="1"/>
  <c r="H15" i="2" s="1"/>
  <c r="BC105" i="3"/>
  <c r="BB105" i="3"/>
  <c r="G105" i="3"/>
  <c r="BA105" i="3" s="1"/>
  <c r="BE104" i="3"/>
  <c r="BD104" i="3"/>
  <c r="BC104" i="3"/>
  <c r="BB104" i="3"/>
  <c r="G104" i="3"/>
  <c r="BA104" i="3" s="1"/>
  <c r="BE103" i="3"/>
  <c r="BD103" i="3"/>
  <c r="BC103" i="3"/>
  <c r="BB103" i="3"/>
  <c r="G103" i="3"/>
  <c r="BA103" i="3" s="1"/>
  <c r="BE102" i="3"/>
  <c r="BD102" i="3"/>
  <c r="BC102" i="3"/>
  <c r="BB102" i="3"/>
  <c r="G102" i="3"/>
  <c r="BA102" i="3" s="1"/>
  <c r="BE101" i="3"/>
  <c r="BD101" i="3"/>
  <c r="BC101" i="3"/>
  <c r="BC108" i="3" s="1"/>
  <c r="G15" i="2" s="1"/>
  <c r="BB101" i="3"/>
  <c r="G101" i="3"/>
  <c r="BA101" i="3" s="1"/>
  <c r="BE100" i="3"/>
  <c r="BE108" i="3" s="1"/>
  <c r="I15" i="2" s="1"/>
  <c r="BD100" i="3"/>
  <c r="BC100" i="3"/>
  <c r="BB100" i="3"/>
  <c r="BB108" i="3" s="1"/>
  <c r="F15" i="2" s="1"/>
  <c r="G100" i="3"/>
  <c r="BA100" i="3" s="1"/>
  <c r="B15" i="2"/>
  <c r="A15" i="2"/>
  <c r="C108" i="3"/>
  <c r="BE97" i="3"/>
  <c r="BD97" i="3"/>
  <c r="BC97" i="3"/>
  <c r="BC98" i="3" s="1"/>
  <c r="G14" i="2" s="1"/>
  <c r="BB97" i="3"/>
  <c r="G97" i="3"/>
  <c r="BA97" i="3" s="1"/>
  <c r="BA98" i="3" s="1"/>
  <c r="E14" i="2" s="1"/>
  <c r="B14" i="2"/>
  <c r="A14" i="2"/>
  <c r="BE98" i="3"/>
  <c r="I14" i="2" s="1"/>
  <c r="BD98" i="3"/>
  <c r="H14" i="2" s="1"/>
  <c r="BB98" i="3"/>
  <c r="F14" i="2" s="1"/>
  <c r="G98" i="3"/>
  <c r="C98" i="3"/>
  <c r="BE94" i="3"/>
  <c r="BD94" i="3"/>
  <c r="BC94" i="3"/>
  <c r="BB94" i="3"/>
  <c r="G94" i="3"/>
  <c r="BA94" i="3" s="1"/>
  <c r="BE93" i="3"/>
  <c r="BD93" i="3"/>
  <c r="BC93" i="3"/>
  <c r="BB93" i="3"/>
  <c r="G93" i="3"/>
  <c r="BA93" i="3" s="1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A90" i="3" s="1"/>
  <c r="BE89" i="3"/>
  <c r="BD89" i="3"/>
  <c r="BC89" i="3"/>
  <c r="BB89" i="3"/>
  <c r="G89" i="3"/>
  <c r="BA89" i="3" s="1"/>
  <c r="BE88" i="3"/>
  <c r="BD88" i="3"/>
  <c r="BC88" i="3"/>
  <c r="BB88" i="3"/>
  <c r="G88" i="3"/>
  <c r="BA88" i="3" s="1"/>
  <c r="BE87" i="3"/>
  <c r="BD87" i="3"/>
  <c r="BC87" i="3"/>
  <c r="BB87" i="3"/>
  <c r="G87" i="3"/>
  <c r="BA87" i="3" s="1"/>
  <c r="BE86" i="3"/>
  <c r="BD86" i="3"/>
  <c r="BC86" i="3"/>
  <c r="BB86" i="3"/>
  <c r="G86" i="3"/>
  <c r="BA86" i="3" s="1"/>
  <c r="BE85" i="3"/>
  <c r="BD85" i="3"/>
  <c r="BC85" i="3"/>
  <c r="BB85" i="3"/>
  <c r="G85" i="3"/>
  <c r="BA85" i="3" s="1"/>
  <c r="BE83" i="3"/>
  <c r="BD83" i="3"/>
  <c r="BC83" i="3"/>
  <c r="BC95" i="3" s="1"/>
  <c r="G13" i="2" s="1"/>
  <c r="BB83" i="3"/>
  <c r="G83" i="3"/>
  <c r="BA83" i="3" s="1"/>
  <c r="BE81" i="3"/>
  <c r="BE95" i="3" s="1"/>
  <c r="I13" i="2" s="1"/>
  <c r="BD81" i="3"/>
  <c r="BC81" i="3"/>
  <c r="BB81" i="3"/>
  <c r="BB95" i="3" s="1"/>
  <c r="F13" i="2" s="1"/>
  <c r="G81" i="3"/>
  <c r="BA81" i="3" s="1"/>
  <c r="BE79" i="3"/>
  <c r="BD79" i="3"/>
  <c r="BD95" i="3" s="1"/>
  <c r="H13" i="2" s="1"/>
  <c r="BC79" i="3"/>
  <c r="BB79" i="3"/>
  <c r="G79" i="3"/>
  <c r="BA79" i="3" s="1"/>
  <c r="B13" i="2"/>
  <c r="A13" i="2"/>
  <c r="C95" i="3"/>
  <c r="BE76" i="3"/>
  <c r="BD76" i="3"/>
  <c r="BC76" i="3"/>
  <c r="BB76" i="3"/>
  <c r="G76" i="3"/>
  <c r="BA76" i="3" s="1"/>
  <c r="BE73" i="3"/>
  <c r="BE77" i="3" s="1"/>
  <c r="I12" i="2" s="1"/>
  <c r="BD73" i="3"/>
  <c r="BD77" i="3" s="1"/>
  <c r="H12" i="2" s="1"/>
  <c r="BC73" i="3"/>
  <c r="BB73" i="3"/>
  <c r="G73" i="3"/>
  <c r="BA73" i="3" s="1"/>
  <c r="BA77" i="3" s="1"/>
  <c r="E12" i="2" s="1"/>
  <c r="B12" i="2"/>
  <c r="A12" i="2"/>
  <c r="BC77" i="3"/>
  <c r="G12" i="2" s="1"/>
  <c r="BB77" i="3"/>
  <c r="F12" i="2" s="1"/>
  <c r="C77" i="3"/>
  <c r="BE69" i="3"/>
  <c r="BD69" i="3"/>
  <c r="BC69" i="3"/>
  <c r="BB69" i="3"/>
  <c r="BB71" i="3" s="1"/>
  <c r="F11" i="2" s="1"/>
  <c r="G69" i="3"/>
  <c r="BA69" i="3" s="1"/>
  <c r="BE66" i="3"/>
  <c r="BD66" i="3"/>
  <c r="BC66" i="3"/>
  <c r="BB66" i="3"/>
  <c r="G66" i="3"/>
  <c r="BA66" i="3" s="1"/>
  <c r="BE64" i="3"/>
  <c r="BE71" i="3" s="1"/>
  <c r="I11" i="2" s="1"/>
  <c r="BD64" i="3"/>
  <c r="BD71" i="3" s="1"/>
  <c r="H11" i="2" s="1"/>
  <c r="BC64" i="3"/>
  <c r="BC71" i="3" s="1"/>
  <c r="G11" i="2" s="1"/>
  <c r="BB64" i="3"/>
  <c r="G64" i="3"/>
  <c r="BA64" i="3" s="1"/>
  <c r="B11" i="2"/>
  <c r="A11" i="2"/>
  <c r="G71" i="3"/>
  <c r="C71" i="3"/>
  <c r="BE59" i="3"/>
  <c r="BD59" i="3"/>
  <c r="BC59" i="3"/>
  <c r="BB59" i="3"/>
  <c r="G59" i="3"/>
  <c r="BA59" i="3" s="1"/>
  <c r="BE58" i="3"/>
  <c r="BD58" i="3"/>
  <c r="BC58" i="3"/>
  <c r="BB58" i="3"/>
  <c r="G58" i="3"/>
  <c r="BA58" i="3" s="1"/>
  <c r="BE56" i="3"/>
  <c r="BD56" i="3"/>
  <c r="BC56" i="3"/>
  <c r="BB56" i="3"/>
  <c r="G56" i="3"/>
  <c r="BA56" i="3" s="1"/>
  <c r="BE53" i="3"/>
  <c r="BD53" i="3"/>
  <c r="BC53" i="3"/>
  <c r="BB53" i="3"/>
  <c r="G53" i="3"/>
  <c r="BA53" i="3" s="1"/>
  <c r="BE49" i="3"/>
  <c r="BD49" i="3"/>
  <c r="BC49" i="3"/>
  <c r="BB49" i="3"/>
  <c r="G49" i="3"/>
  <c r="BA49" i="3" s="1"/>
  <c r="BE46" i="3"/>
  <c r="BD46" i="3"/>
  <c r="BC46" i="3"/>
  <c r="BB46" i="3"/>
  <c r="G46" i="3"/>
  <c r="BA46" i="3" s="1"/>
  <c r="BE45" i="3"/>
  <c r="BD45" i="3"/>
  <c r="BC45" i="3"/>
  <c r="BB45" i="3"/>
  <c r="G45" i="3"/>
  <c r="BA45" i="3" s="1"/>
  <c r="BE43" i="3"/>
  <c r="BD43" i="3"/>
  <c r="BC43" i="3"/>
  <c r="BB43" i="3"/>
  <c r="G43" i="3"/>
  <c r="BA43" i="3" s="1"/>
  <c r="BE39" i="3"/>
  <c r="BD39" i="3"/>
  <c r="BC39" i="3"/>
  <c r="BB39" i="3"/>
  <c r="G39" i="3"/>
  <c r="BA39" i="3" s="1"/>
  <c r="BE38" i="3"/>
  <c r="BD38" i="3"/>
  <c r="BD62" i="3" s="1"/>
  <c r="H10" i="2" s="1"/>
  <c r="BC38" i="3"/>
  <c r="BB38" i="3"/>
  <c r="G38" i="3"/>
  <c r="BA38" i="3" s="1"/>
  <c r="BE36" i="3"/>
  <c r="BD36" i="3"/>
  <c r="BC36" i="3"/>
  <c r="BC62" i="3" s="1"/>
  <c r="G10" i="2" s="1"/>
  <c r="BB36" i="3"/>
  <c r="G36" i="3"/>
  <c r="BA36" i="3" s="1"/>
  <c r="BE33" i="3"/>
  <c r="BE62" i="3" s="1"/>
  <c r="I10" i="2" s="1"/>
  <c r="BD33" i="3"/>
  <c r="BC33" i="3"/>
  <c r="BB33" i="3"/>
  <c r="BB62" i="3" s="1"/>
  <c r="F10" i="2" s="1"/>
  <c r="G33" i="3"/>
  <c r="BA33" i="3" s="1"/>
  <c r="B10" i="2"/>
  <c r="A10" i="2"/>
  <c r="C62" i="3"/>
  <c r="BE30" i="3"/>
  <c r="BD30" i="3"/>
  <c r="BC30" i="3"/>
  <c r="BB30" i="3"/>
  <c r="G30" i="3"/>
  <c r="BA30" i="3" s="1"/>
  <c r="BE29" i="3"/>
  <c r="BD29" i="3"/>
  <c r="BC29" i="3"/>
  <c r="BB29" i="3"/>
  <c r="G29" i="3"/>
  <c r="BA29" i="3" s="1"/>
  <c r="BE28" i="3"/>
  <c r="BD28" i="3"/>
  <c r="BC28" i="3"/>
  <c r="BB28" i="3"/>
  <c r="G28" i="3"/>
  <c r="BA28" i="3" s="1"/>
  <c r="BE27" i="3"/>
  <c r="BD27" i="3"/>
  <c r="BC27" i="3"/>
  <c r="BC31" i="3" s="1"/>
  <c r="G9" i="2" s="1"/>
  <c r="BB27" i="3"/>
  <c r="G27" i="3"/>
  <c r="BA27" i="3" s="1"/>
  <c r="BE26" i="3"/>
  <c r="BE31" i="3" s="1"/>
  <c r="I9" i="2" s="1"/>
  <c r="BD26" i="3"/>
  <c r="BC26" i="3"/>
  <c r="BB26" i="3"/>
  <c r="BB31" i="3" s="1"/>
  <c r="F9" i="2" s="1"/>
  <c r="G26" i="3"/>
  <c r="BA26" i="3" s="1"/>
  <c r="B9" i="2"/>
  <c r="A9" i="2"/>
  <c r="BD31" i="3"/>
  <c r="H9" i="2" s="1"/>
  <c r="C31" i="3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E19" i="3"/>
  <c r="BD19" i="3"/>
  <c r="BD24" i="3" s="1"/>
  <c r="H8" i="2" s="1"/>
  <c r="BC19" i="3"/>
  <c r="BB19" i="3"/>
  <c r="G19" i="3"/>
  <c r="BA19" i="3" s="1"/>
  <c r="BE17" i="3"/>
  <c r="BE24" i="3" s="1"/>
  <c r="I8" i="2" s="1"/>
  <c r="BD17" i="3"/>
  <c r="BC17" i="3"/>
  <c r="BB17" i="3"/>
  <c r="G17" i="3"/>
  <c r="BA17" i="3" s="1"/>
  <c r="B8" i="2"/>
  <c r="A8" i="2"/>
  <c r="C24" i="3"/>
  <c r="BE13" i="3"/>
  <c r="BD13" i="3"/>
  <c r="BC13" i="3"/>
  <c r="BB13" i="3"/>
  <c r="G13" i="3"/>
  <c r="BA13" i="3" s="1"/>
  <c r="BE10" i="3"/>
  <c r="BD10" i="3"/>
  <c r="BC10" i="3"/>
  <c r="BC15" i="3" s="1"/>
  <c r="G7" i="2" s="1"/>
  <c r="BB10" i="3"/>
  <c r="G10" i="3"/>
  <c r="BA10" i="3" s="1"/>
  <c r="BE8" i="3"/>
  <c r="BE15" i="3" s="1"/>
  <c r="I7" i="2" s="1"/>
  <c r="BD8" i="3"/>
  <c r="BD15" i="3" s="1"/>
  <c r="H7" i="2" s="1"/>
  <c r="BC8" i="3"/>
  <c r="BB8" i="3"/>
  <c r="BB15" i="3" s="1"/>
  <c r="F7" i="2" s="1"/>
  <c r="G8" i="3"/>
  <c r="BA8" i="3" s="1"/>
  <c r="B7" i="2"/>
  <c r="A7" i="2"/>
  <c r="C15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248" i="3" l="1"/>
  <c r="G19" i="2" s="1"/>
  <c r="G24" i="2" s="1"/>
  <c r="C18" i="1" s="1"/>
  <c r="BD248" i="3"/>
  <c r="H19" i="2" s="1"/>
  <c r="H24" i="2" s="1"/>
  <c r="C17" i="1" s="1"/>
  <c r="BE248" i="3"/>
  <c r="I19" i="2" s="1"/>
  <c r="I24" i="2" s="1"/>
  <c r="C21" i="1" s="1"/>
  <c r="BA24" i="3"/>
  <c r="E8" i="2" s="1"/>
  <c r="BB24" i="3"/>
  <c r="F8" i="2" s="1"/>
  <c r="BC24" i="3"/>
  <c r="G8" i="2" s="1"/>
  <c r="BB155" i="3"/>
  <c r="F17" i="2" s="1"/>
  <c r="G248" i="3"/>
  <c r="BA15" i="3"/>
  <c r="E7" i="2" s="1"/>
  <c r="BA62" i="3"/>
  <c r="E10" i="2" s="1"/>
  <c r="G77" i="3"/>
  <c r="G273" i="3"/>
  <c r="G155" i="3"/>
  <c r="BA31" i="3"/>
  <c r="E9" i="2" s="1"/>
  <c r="BA108" i="3"/>
  <c r="E15" i="2" s="1"/>
  <c r="BB114" i="3"/>
  <c r="F16" i="2" s="1"/>
  <c r="BB278" i="3"/>
  <c r="F21" i="2" s="1"/>
  <c r="BB199" i="3"/>
  <c r="F18" i="2" s="1"/>
  <c r="G24" i="3"/>
  <c r="G15" i="3"/>
  <c r="G62" i="3"/>
  <c r="BB248" i="3"/>
  <c r="F19" i="2" s="1"/>
  <c r="BA95" i="3"/>
  <c r="E13" i="2" s="1"/>
  <c r="G95" i="3"/>
  <c r="G199" i="3"/>
  <c r="BB273" i="3"/>
  <c r="F20" i="2" s="1"/>
  <c r="G31" i="3"/>
  <c r="BA71" i="3"/>
  <c r="E11" i="2" s="1"/>
  <c r="G108" i="3"/>
  <c r="G285" i="3"/>
  <c r="F24" i="2" l="1"/>
  <c r="C16" i="1" s="1"/>
  <c r="E24" i="2"/>
  <c r="C15" i="1" l="1"/>
  <c r="C19" i="1" s="1"/>
  <c r="C22" i="1" s="1"/>
  <c r="G35" i="2"/>
  <c r="I35" i="2" s="1"/>
  <c r="G21" i="1" s="1"/>
  <c r="G36" i="2"/>
  <c r="I36" i="2" s="1"/>
  <c r="G34" i="2"/>
  <c r="I34" i="2" s="1"/>
  <c r="G20" i="1" s="1"/>
  <c r="G33" i="2"/>
  <c r="I33" i="2" s="1"/>
  <c r="G19" i="1" s="1"/>
  <c r="G29" i="2"/>
  <c r="I29" i="2" s="1"/>
  <c r="G32" i="2"/>
  <c r="I32" i="2" s="1"/>
  <c r="G18" i="1" s="1"/>
  <c r="G30" i="2"/>
  <c r="I30" i="2" s="1"/>
  <c r="G16" i="1" s="1"/>
  <c r="G31" i="2"/>
  <c r="I31" i="2" s="1"/>
  <c r="G17" i="1" s="1"/>
  <c r="H37" i="2" l="1"/>
  <c r="G23" i="1" s="1"/>
  <c r="G15" i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<sst xmlns="http://schemas.openxmlformats.org/spreadsheetml/2006/main" count="855" uniqueCount="490">
  <si>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</si>
  <si>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</si>
  <si>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</si>
  <si>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</si>
  <si>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</si>
  <si>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</si>
  <si>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</si>
  <si>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</si>
  <si>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</si>
  <si>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</si>
  <si>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</si>
  <si>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</si>
  <si>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</si>
  <si>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</si>
  <si>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</si>
  <si>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</si>
  <si>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</si>
  <si>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</si>
  <si>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</si>
  <si>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</si>
  <si>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</si>
  <si>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</si>
  <si>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</si>
  <si>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</si>
  <si>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</si>
  <si>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</si>
  <si>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</si>
  <si>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</si>
  <si>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</si>
  <si>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</si>
  <si>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</si>
  <si>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</si>
  <si>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</si>
  <si>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</si>
  <si>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</si>
  <si>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</si>
  <si>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</si>
  <si>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</si>
  <si>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</si>
  <si>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</si>
  <si>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</si>
  <si>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</si>
  <si>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</si>
  <si>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</si>
  <si>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</si>
  <si>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</si>
  <si>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</si>
  <si>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</si>
  <si>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</si>
  <si>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</si>
  <si>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</si>
  <si>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</si>
  <si>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</si>
  <si>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</si>
  <si>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</si>
  <si>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</si>
  <si>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</si>
  <si>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</si>
  <si>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</si>
  <si>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</si>
  <si>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</si>
  <si>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</si>
  <si>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</si>
  <si>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</si>
  <si>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</si>
  <si>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</si>
  <si>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</si>
  <si>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</si>
  <si>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</si>
  <si>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</si>
  <si>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</si>
  <si>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</si>
  <si>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</si>
  <si>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</si>
  <si>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</si>
  <si>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</si>
  <si>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Si_202312</t>
  </si>
  <si>
    <t>VÝMĚNA STŘEŠ. PLÁŠTĚ A OPRAVA KROVU</t>
  </si>
  <si>
    <t>SO 01</t>
  </si>
  <si>
    <t>Stavební část</t>
  </si>
  <si>
    <t>stavební část_ cú 2023</t>
  </si>
  <si>
    <t>34</t>
  </si>
  <si>
    <t>Stěny a příčky</t>
  </si>
  <si>
    <t>342265193R00</t>
  </si>
  <si>
    <t xml:space="preserve">Příplatek za otvor v podhledu podkroví pl. 1,00 m2 </t>
  </si>
  <si>
    <t>kus</t>
  </si>
  <si>
    <t>střešní okna:10</t>
  </si>
  <si>
    <t>342265998RT1</t>
  </si>
  <si>
    <t>Příplatek k úpravě podkroví za plochu do 10 m2 pro plochy do 2 m2</t>
  </si>
  <si>
    <t>m2</t>
  </si>
  <si>
    <t>střešní okna:</t>
  </si>
  <si>
    <t>(0,56*2+(0,65+0,36)*0,78)*10</t>
  </si>
  <si>
    <t>34 R01</t>
  </si>
  <si>
    <t>Úprava ostění střeš oken v podkroví SDK pl. do 1,00 m2</t>
  </si>
  <si>
    <t>doplnění ostění, dodatečné zateplení, napojení na stáv SDK kce:10</t>
  </si>
  <si>
    <t>4</t>
  </si>
  <si>
    <t>Vodorovné konstrukce</t>
  </si>
  <si>
    <t>417321414R00</t>
  </si>
  <si>
    <t xml:space="preserve">Ztužující pásy a věnce z betonu železového C 25/30 </t>
  </si>
  <si>
    <t>m3</t>
  </si>
  <si>
    <t>0,15*0,15*52,31</t>
  </si>
  <si>
    <t>417351115R00</t>
  </si>
  <si>
    <t xml:space="preserve">Bednění ztužujících pásů a věnců - zřízení </t>
  </si>
  <si>
    <t>0,15*2*52,31</t>
  </si>
  <si>
    <t>417351116R00</t>
  </si>
  <si>
    <t xml:space="preserve">Bednění ztužujících pásů a věnců - odstranění </t>
  </si>
  <si>
    <t>417361821R00</t>
  </si>
  <si>
    <t xml:space="preserve">Výztuž ztužujících pásů a věnců z oceli 10505(R) </t>
  </si>
  <si>
    <t>t</t>
  </si>
  <si>
    <t>odhadem  5,0 kg/m:52,31*5,00/1000</t>
  </si>
  <si>
    <t>62</t>
  </si>
  <si>
    <t>Úpravy povrchů vnější</t>
  </si>
  <si>
    <t>602014179R00</t>
  </si>
  <si>
    <t xml:space="preserve">Nátěr podkladový pro ošetření podkladu </t>
  </si>
  <si>
    <t>622424521R00</t>
  </si>
  <si>
    <t xml:space="preserve">Oprava vnějších omítek štukových, čl. IV, do 50 % </t>
  </si>
  <si>
    <t>622471116R00</t>
  </si>
  <si>
    <t xml:space="preserve">Úprava stěn aktivovaným štukem s přísadou </t>
  </si>
  <si>
    <t>622471317RU4</t>
  </si>
  <si>
    <t>627452931R00</t>
  </si>
  <si>
    <t xml:space="preserve">Spárování starého zdiva cihelného do hl. 5 cm </t>
  </si>
  <si>
    <t>94</t>
  </si>
  <si>
    <t>Lešení a stavební výtahy</t>
  </si>
  <si>
    <t>941941032R00</t>
  </si>
  <si>
    <t xml:space="preserve">Montáž lešení leh.řad.s podlahami,š.do 1 m, H 30 m </t>
  </si>
  <si>
    <t>podlážky jen v pracovní úrovni:(192,9-13,85)*3,0</t>
  </si>
  <si>
    <t>rohy lešení:1,0*1,0*3,0*6</t>
  </si>
  <si>
    <t>941941192R00</t>
  </si>
  <si>
    <t xml:space="preserve">Příplatek za každý měsíc použití lešení k pol.1032 </t>
  </si>
  <si>
    <t>pronájem na 2 měsíce:555,15*2</t>
  </si>
  <si>
    <t>941941832R00</t>
  </si>
  <si>
    <t xml:space="preserve">Demontáž lešení leh.řad.s podlahami,š.1 m, H 30 m </t>
  </si>
  <si>
    <t>941944032R00</t>
  </si>
  <si>
    <t xml:space="preserve">Montáž lešení leh.řad.bez podlah,š.1 m,H do 30 m </t>
  </si>
  <si>
    <t>výška  bez pracovní úrovně:(192,9-13,85)*(17,00-3,00)</t>
  </si>
  <si>
    <t>snížení výšky lešení ve dvorní části nad vestavkem:-23,28*3,50</t>
  </si>
  <si>
    <t>941944192R00</t>
  </si>
  <si>
    <t xml:space="preserve">Příplatek za každý měsíc použití lešení k pol.4032 </t>
  </si>
  <si>
    <t>pronájem 2 měsíce:2443,220*2</t>
  </si>
  <si>
    <t>941944832R00</t>
  </si>
  <si>
    <t xml:space="preserve">Demontáž lešení leh.řad.bez podlah,š.1 m,H 30 m </t>
  </si>
  <si>
    <t>941955002R00</t>
  </si>
  <si>
    <t xml:space="preserve">Lešení lehké pomocné, výška podlahy do 1,9 m </t>
  </si>
  <si>
    <t>pro mont střeš oken a úpravu SDK:</t>
  </si>
  <si>
    <t>3,0*3,0*10</t>
  </si>
  <si>
    <t>944944101R00</t>
  </si>
  <si>
    <t xml:space="preserve">Montáž záchytné sítě z umělých vláken nebo drátů </t>
  </si>
  <si>
    <t>pouze na výšku  +2,1 - 0,5m:</t>
  </si>
  <si>
    <t>z pracovní úrovně lešení:(192,9-13,85)*(2,10+0,50)</t>
  </si>
  <si>
    <t>rohy lešení:(1,00+1,00)*2,60*6</t>
  </si>
  <si>
    <t>944945013R00</t>
  </si>
  <si>
    <t xml:space="preserve">Montáž záchytné stříšky H 4,5 m, šířky nad 2 m </t>
  </si>
  <si>
    <t>m</t>
  </si>
  <si>
    <t>nad vchodem do školy:3,0</t>
  </si>
  <si>
    <t>boční vchod z Vodní:2,0</t>
  </si>
  <si>
    <t>944945193R00</t>
  </si>
  <si>
    <t xml:space="preserve">Příplatek za každý měsíc použ.stříšky, k pol. 5013 </t>
  </si>
  <si>
    <t>na 2 měsíce:5,0*2</t>
  </si>
  <si>
    <t>944945813R00</t>
  </si>
  <si>
    <t xml:space="preserve">Demontáž záchytné stříšky H 4,5 m, šířky nad 2 m </t>
  </si>
  <si>
    <t>94 R01</t>
  </si>
  <si>
    <t>založení lešení na sníženém dvorním vestavku:23,28</t>
  </si>
  <si>
    <t>95</t>
  </si>
  <si>
    <t>Dokončovací konstrukce na pozemních stavbách</t>
  </si>
  <si>
    <t>952901111R00</t>
  </si>
  <si>
    <t xml:space="preserve">Vyčištění budov o výšce podlaží do 4 m </t>
  </si>
  <si>
    <t>odhadem:220,0</t>
  </si>
  <si>
    <t>952902020U00</t>
  </si>
  <si>
    <t>Odstranění prachu z trámů vysáváním</t>
  </si>
  <si>
    <t>po obvodu půdy kolem pozednice, dle popisu v T.Z.:</t>
  </si>
  <si>
    <t>výměra  /CAD:190,0</t>
  </si>
  <si>
    <t>952903111R00</t>
  </si>
  <si>
    <t>Odstranění prachu z trámů ometením</t>
  </si>
  <si>
    <t>výměra odhadem:2500,0*0,15*0,20</t>
  </si>
  <si>
    <t>96</t>
  </si>
  <si>
    <t>Bourání konstrukcí</t>
  </si>
  <si>
    <t>962036412R00</t>
  </si>
  <si>
    <t xml:space="preserve">DMTZ SDK předstěny, 1x kov.kce, 1x oplášť.12,5 mm </t>
  </si>
  <si>
    <t>náhradní položka RTS:</t>
  </si>
  <si>
    <t>rozebrání SDK kolem střešních oken:(0,56*2+(0,65+0,36)*0,78)*10</t>
  </si>
  <si>
    <t>962036992R00</t>
  </si>
  <si>
    <t xml:space="preserve">Přípl.za DMTZ vrstvy tep.izolace tl. 50mm, příčky </t>
  </si>
  <si>
    <t>97</t>
  </si>
  <si>
    <t>Prorážení otvorů</t>
  </si>
  <si>
    <t>978015261R00</t>
  </si>
  <si>
    <t xml:space="preserve">Otlučení omítek vnějších MVC v složit.1-4 do 50 % </t>
  </si>
  <si>
    <t>194,56*2</t>
  </si>
  <si>
    <t>978023411R00</t>
  </si>
  <si>
    <t xml:space="preserve">Vysekání a úprava spár zdiva cihelného mimo komín. </t>
  </si>
  <si>
    <t>389,12/2</t>
  </si>
  <si>
    <t>978023471R00</t>
  </si>
  <si>
    <t xml:space="preserve">Vysekání a úprava spár zdiva cihelného komínového </t>
  </si>
  <si>
    <t>1,95*(5,44+3,71+2,96)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</si>
  <si>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</si>
  <si>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</si>
  <si>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</si>
  <si>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</si>
  <si>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</si>
  <si>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</si>
  <si>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</si>
  <si>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</si>
  <si>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</si>
  <si>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</si>
  <si>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</si>
  <si>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</si>
  <si>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979086213R00</t>
  </si>
  <si>
    <t xml:space="preserve">Nakládání vybouraných hmot na dopravní prostředek </t>
  </si>
  <si>
    <t>979091295R00</t>
  </si>
  <si>
    <t xml:space="preserve">Příplatek za vodo.přemístění suti při rekonstrukci </t>
  </si>
  <si>
    <t>979093111R00</t>
  </si>
  <si>
    <t xml:space="preserve">Uložení suti na skládku bez zhutnění </t>
  </si>
  <si>
    <t>979990105R00</t>
  </si>
  <si>
    <t>Poplatek za skládku suti-cihel.výrobky do 30x30 cm skupina odpadu 17 0102</t>
  </si>
  <si>
    <t>99</t>
  </si>
  <si>
    <t>Staveništní přesun hmot</t>
  </si>
  <si>
    <t>999281111R00</t>
  </si>
  <si>
    <t xml:space="preserve">Přesun hmot pro opravy a údržbu do výšky 25 m </t>
  </si>
  <si>
    <t>VN</t>
  </si>
  <si>
    <t>Vedlejší náklady</t>
  </si>
  <si>
    <t>005121010R</t>
  </si>
  <si>
    <t xml:space="preserve">Vybudování zařízení staveniště </t>
  </si>
  <si>
    <t>Soubor</t>
  </si>
  <si>
    <t>005121020R</t>
  </si>
  <si>
    <t xml:space="preserve">Provoz zařízení staveniště </t>
  </si>
  <si>
    <t>005121031R</t>
  </si>
  <si>
    <t xml:space="preserve">Odstranění zařízení staveniště </t>
  </si>
  <si>
    <t>005122010R</t>
  </si>
  <si>
    <t xml:space="preserve">Provoz objednatele </t>
  </si>
  <si>
    <t>005124010R</t>
  </si>
  <si>
    <t xml:space="preserve">Koordinační činnost (IČD) </t>
  </si>
  <si>
    <t>005211040R</t>
  </si>
  <si>
    <t>Užívání veřej ploch a prostranství zábor chodníku</t>
  </si>
  <si>
    <t>05261030.R</t>
  </si>
  <si>
    <t xml:space="preserve">Rozpočtová rezerva </t>
  </si>
  <si>
    <t>VRN0</t>
  </si>
  <si>
    <t xml:space="preserve">Ztížené výrobní podmínky </t>
  </si>
  <si>
    <t>721</t>
  </si>
  <si>
    <t>Vnitřní kanalizace</t>
  </si>
  <si>
    <t>721R01</t>
  </si>
  <si>
    <t xml:space="preserve">DTZ, zpet MTZ a úprava větracích hlavic </t>
  </si>
  <si>
    <t>opatrná DTZ, zpět  MTZ a úprava větracích hlavic:</t>
  </si>
  <si>
    <t>provedení v mědi:21</t>
  </si>
  <si>
    <t>998721103R00</t>
  </si>
  <si>
    <t xml:space="preserve">Přesun hmot pro vnitřní kanalizaci, výšky do 24 m </t>
  </si>
  <si>
    <t>762</t>
  </si>
  <si>
    <t>Konstrukce tesařské</t>
  </si>
  <si>
    <t>762341210R00</t>
  </si>
  <si>
    <t xml:space="preserve">Montáž bednění střech rovných, prkna hrubá na sraz </t>
  </si>
  <si>
    <t>762341811R00</t>
  </si>
  <si>
    <t xml:space="preserve">Demontáž bednění střech rovných z prken hrubých </t>
  </si>
  <si>
    <t>družina  20% z plochy:666,322*0,20</t>
  </si>
  <si>
    <t>půda  60% z plochy:(1120,682-666,322)*0,60</t>
  </si>
  <si>
    <t>762341921R00</t>
  </si>
  <si>
    <t xml:space="preserve">Vyřezání otvorů střech, v bednění pl. do 1 m2 </t>
  </si>
  <si>
    <t>úprava otvoru pro střešní okna:0,85*1,50*10</t>
  </si>
  <si>
    <t>úprava otvoru pro půdní okna (výlezy):0,70*0,70*12</t>
  </si>
  <si>
    <t>762342202R00</t>
  </si>
  <si>
    <t xml:space="preserve">Montáž laťování střech, vzdálenost latí do 22 cm </t>
  </si>
  <si>
    <t>762342205R00</t>
  </si>
  <si>
    <t xml:space="preserve">Montáž kontralatí na vruty, s těsnicí pěnou </t>
  </si>
  <si>
    <t>762395000R00</t>
  </si>
  <si>
    <t xml:space="preserve">Spojovací a ochranné prostředky pro střechy </t>
  </si>
  <si>
    <t>dle montáže:</t>
  </si>
  <si>
    <t>prkna tl. 24mm:405,88*0,024</t>
  </si>
  <si>
    <t>latě 6/4cm, 4,5m/m2:(1120,682*4,5+1176)*0,04*0,06</t>
  </si>
  <si>
    <t>762 R01</t>
  </si>
  <si>
    <t>Nález 1) - úprava dle statické části část D.1.2 Stavebně konstrukční řešení</t>
  </si>
  <si>
    <t>kompl</t>
  </si>
  <si>
    <t>762 R02</t>
  </si>
  <si>
    <t>Nález 2) - úprava dle statické části část D.1.2 Stavebně konstrukční řešení</t>
  </si>
  <si>
    <t>762 R03</t>
  </si>
  <si>
    <t>Nález 3) - úprava dle statické části část D.1.2 Stavebně konstrukční řešení</t>
  </si>
  <si>
    <t>762 R04</t>
  </si>
  <si>
    <t>Nález 4) - úprava dle statické části část D.1.2 Stavebně konstrukční řešení</t>
  </si>
  <si>
    <t>762 R05</t>
  </si>
  <si>
    <t>Nález 5) - úprava dle statické části část D.1.2 Stavebně konstrukční řešení</t>
  </si>
  <si>
    <t>762 R06</t>
  </si>
  <si>
    <t>Nález 6) - úprava dle statické části část D.1.2 Stavebně konstrukční řešení</t>
  </si>
  <si>
    <t>762 R07</t>
  </si>
  <si>
    <t>Nález 7) - úprava dle statické části část D.1.2 Stavebně konstrukční řešení</t>
  </si>
  <si>
    <t>762 R08</t>
  </si>
  <si>
    <t>Nález 8) - úprava dle statické části část D.1.2 Stavebně konstrukční řešení</t>
  </si>
  <si>
    <t>762 R09</t>
  </si>
  <si>
    <t>Nález 9) - úprava dle statické části část D.1.2 Stavebně konstrukční řešení</t>
  </si>
  <si>
    <t>762 R10</t>
  </si>
  <si>
    <t>Nález 10) - úprava dle statické části část D.1.2 Stavebně konstrukční řešení</t>
  </si>
  <si>
    <t>60512501.R</t>
  </si>
  <si>
    <t>Prkno SM/JD II. jakost tl. 1,8 dl.200-390 š. 8-16</t>
  </si>
  <si>
    <t>dle montáže:405,88*0,024</t>
  </si>
  <si>
    <t>prořez 10%:9,7411*0,10</t>
  </si>
  <si>
    <t>60517102.R</t>
  </si>
  <si>
    <t>Lať SM/JD 1 pod 25 cm2 délka 200-399 cm</t>
  </si>
  <si>
    <t>prořez 10%:14,9258*0,10</t>
  </si>
  <si>
    <t>998762103R00</t>
  </si>
  <si>
    <t xml:space="preserve">Přesun hmot pro tesařské konstrukce, výšky do 24 m </t>
  </si>
  <si>
    <t>979990161R00</t>
  </si>
  <si>
    <t>Poplatek za skládku suti - dřevo skupina odpadu 17 0201</t>
  </si>
  <si>
    <t>764</t>
  </si>
  <si>
    <t>Konstrukce klempířské</t>
  </si>
  <si>
    <t>764211201R00</t>
  </si>
  <si>
    <t xml:space="preserve">Krytina hladká z Cu tabulí 2 x 1 m, sklon do 30° </t>
  </si>
  <si>
    <t>19,436+101,078</t>
  </si>
  <si>
    <t>764231240R00</t>
  </si>
  <si>
    <t xml:space="preserve">Lemování z Cu plechu zdí, tvrdá krytina, rš 400 mm </t>
  </si>
  <si>
    <t>1,2*(12,3+14,58*2+7,87+8,16)+4,75+14,75</t>
  </si>
  <si>
    <t>1,96</t>
  </si>
  <si>
    <t>štít od souseda:1,2*13,85</t>
  </si>
  <si>
    <t>764239230R00</t>
  </si>
  <si>
    <t xml:space="preserve">Lemování z Cu, komínů na hladké krytině, v ploše </t>
  </si>
  <si>
    <t>1,2*(12,3+14,8+14,5+1,96)</t>
  </si>
  <si>
    <t>764242230R00</t>
  </si>
  <si>
    <t xml:space="preserve">Lemování trub z Cu, hladká krytina, D do 150 mm </t>
  </si>
  <si>
    <t>764242240R00</t>
  </si>
  <si>
    <t xml:space="preserve">Lemování trub z Cu, hladká krytina, D do 200 mm </t>
  </si>
  <si>
    <t>764292250R00</t>
  </si>
  <si>
    <t xml:space="preserve">Úžlabí z Cu plechu, rš 660 mm </t>
  </si>
  <si>
    <t>9,12+5,88+6,52+6,57</t>
  </si>
  <si>
    <t>764311821R00</t>
  </si>
  <si>
    <t xml:space="preserve">Demontáž krytiny, tabule 2 x 1 m, do 25 m2, do 30° </t>
  </si>
  <si>
    <t>18,5*1,03*1,02</t>
  </si>
  <si>
    <t>764311822R00</t>
  </si>
  <si>
    <t xml:space="preserve">Demont. krytiny, tabule 2 x 1 m, nad 25 m2, do 30° </t>
  </si>
  <si>
    <t>96,21*1,03*1,02</t>
  </si>
  <si>
    <t>764331851R00</t>
  </si>
  <si>
    <t xml:space="preserve">Demontáž lemování zdí, rš 400 a 500 mm, do 45° </t>
  </si>
  <si>
    <t>764339831R00</t>
  </si>
  <si>
    <t xml:space="preserve">Demontáž lemování komínů v ploše, hl. kryt, do 45° </t>
  </si>
  <si>
    <t>0,5*(5,44+3,71+2,96+3,52)</t>
  </si>
  <si>
    <t>764362811R00</t>
  </si>
  <si>
    <t xml:space="preserve">Demontáž střešního okna, hladká krytina, do 45° </t>
  </si>
  <si>
    <t>opatrná demontáž stáv. půdní okna (střešní výlezy):13</t>
  </si>
  <si>
    <t>764392851R00</t>
  </si>
  <si>
    <t xml:space="preserve">Demontáž úžlabí, rš 660 mm, sklon do 45° </t>
  </si>
  <si>
    <t>764430840R00</t>
  </si>
  <si>
    <t xml:space="preserve">Demontáž oplechování zdí,rš od 330 do 500 mm </t>
  </si>
  <si>
    <t>764530240R00</t>
  </si>
  <si>
    <t xml:space="preserve">Oplechování zdí z Cu plechu, rš 500 mm </t>
  </si>
  <si>
    <t>764593230R00</t>
  </si>
  <si>
    <t xml:space="preserve">Vyplechování květinových truhlíků Cu, rš 750 mm </t>
  </si>
  <si>
    <t>765901191U00</t>
  </si>
  <si>
    <t xml:space="preserve">Mtž podstřešní hydroizolační fólie </t>
  </si>
  <si>
    <t>struktur rohož pod plech krytinu:120,514</t>
  </si>
  <si>
    <t>764 R01</t>
  </si>
  <si>
    <t>D+Mtž střešní výlez hl krytina vč oplechování rozm 60/60cm</t>
  </si>
  <si>
    <t>59660</t>
  </si>
  <si>
    <t>ventilační, tlumící a separační vrstva:</t>
  </si>
  <si>
    <t>dle montáže:120,5140</t>
  </si>
  <si>
    <t>prořez, spoje 10%:120,514*0,10</t>
  </si>
  <si>
    <t>998764103R00</t>
  </si>
  <si>
    <t xml:space="preserve">Přesun hmot pro klempířské konstr., výšky do 24 m </t>
  </si>
  <si>
    <t>979951162R00</t>
  </si>
  <si>
    <t xml:space="preserve">Výkup kovů - zinek, kusy </t>
  </si>
  <si>
    <t>765</t>
  </si>
  <si>
    <t>Krytiny tvrdé</t>
  </si>
  <si>
    <t>765321810R00</t>
  </si>
  <si>
    <t xml:space="preserve">Demontáž azbestocement.čtverců na bednění, do suti </t>
  </si>
  <si>
    <t>765322611RT1</t>
  </si>
  <si>
    <t>Krytina vláknocementová Cembrit, složitá, na latě jednoduché krytí, Betternit - česká šablona</t>
  </si>
  <si>
    <t>765322690R00</t>
  </si>
  <si>
    <t xml:space="preserve">Příplat.za sklon přes 30 do 45°,kryt.slož.Cembrit </t>
  </si>
  <si>
    <t>765322810R00</t>
  </si>
  <si>
    <t xml:space="preserve">Dvojité založení vláknitékrytiny u okapu do roviny </t>
  </si>
  <si>
    <t>765328512RT1</t>
  </si>
  <si>
    <t>Hřeben vláknocem. barevný pro šablony, jednoduchý hřebenáč kónický 400x120 mm červený</t>
  </si>
  <si>
    <t>765328661RT1</t>
  </si>
  <si>
    <t>Nároží, střechy ze šablon i z obdélníků hřebenáč kónický 400 x 120 mm, 3 kusy/m</t>
  </si>
  <si>
    <t>765328811R00</t>
  </si>
  <si>
    <t xml:space="preserve">Dem.hřebenů a nároží vláknocem., kryt. hladká, suť </t>
  </si>
  <si>
    <t>hřeben + nároží:102,2</t>
  </si>
  <si>
    <t>765329911R00</t>
  </si>
  <si>
    <t xml:space="preserve">Přiřezání a uchyc.čtverců,šablon a obdélníků rovné </t>
  </si>
  <si>
    <t>kolem střešních oken 10ks:(0,85+1,50)*2*10</t>
  </si>
  <si>
    <t>kolem půdních oken 12ks:0,70*4*12</t>
  </si>
  <si>
    <t>kolem komínů:(2,13+0,59)*2+(1,23+0,62)*2+(0,86+0,62)*2+(1,2+0,56)*2</t>
  </si>
  <si>
    <t>přídavek na sklon a oplechování 20%:15,62*0,20</t>
  </si>
  <si>
    <t>765329912R00</t>
  </si>
  <si>
    <t xml:space="preserve">Přiřezání a uchyc.čtverců,šablon a obdélníků šikmé </t>
  </si>
  <si>
    <t>oboustranné zařezání:</t>
  </si>
  <si>
    <t>v úžlabí:28,09*2</t>
  </si>
  <si>
    <t>na nároží:19,47*2</t>
  </si>
  <si>
    <t>765329931R00</t>
  </si>
  <si>
    <t xml:space="preserve">Přisekání bodové, vláknocementová krytina </t>
  </si>
  <si>
    <t>pro ventilační hlavice malé:17</t>
  </si>
  <si>
    <t>765331661R00</t>
  </si>
  <si>
    <t xml:space="preserve">M větrací mřížka šířky 52 mm </t>
  </si>
  <si>
    <t>765901001R00</t>
  </si>
  <si>
    <t xml:space="preserve">Montáž podstřešní fólie </t>
  </si>
  <si>
    <t>59160846.A.R</t>
  </si>
  <si>
    <t>Spona vichrová měděná D 2x20 mm</t>
  </si>
  <si>
    <t>1000 k</t>
  </si>
  <si>
    <t>přichycení řezaných tašek:2</t>
  </si>
  <si>
    <t>59160859.A.R</t>
  </si>
  <si>
    <t>Prostup anténní AZ 16, 300 x 600 mm plast</t>
  </si>
  <si>
    <t>pro stáv stožár STA:1</t>
  </si>
  <si>
    <t>59160863.A.R</t>
  </si>
  <si>
    <t>Větrací pás pod hřebenáč 200 x 70 x 1000 mm černý</t>
  </si>
  <si>
    <t>hřeben + nároží:110,0</t>
  </si>
  <si>
    <t>59160867.A.R</t>
  </si>
  <si>
    <t>Hřebenáč rozbočovací 400x400 mm grafitový</t>
  </si>
  <si>
    <t>59160877.A.R</t>
  </si>
  <si>
    <t>Zábradlí ke stoupací plošině 1200 x 250 mm pozink</t>
  </si>
  <si>
    <t>59160886.A.R</t>
  </si>
  <si>
    <t>Vzpěra pro stoupací plošinu pozink</t>
  </si>
  <si>
    <t>59160890.A.R</t>
  </si>
  <si>
    <t>Držák hřebenové latě 30 mm pozink</t>
  </si>
  <si>
    <t>59660226.R</t>
  </si>
  <si>
    <t>Větrací pás  hliník 5000/280mm (černá)</t>
  </si>
  <si>
    <t>dle montáže:124,21/5,0</t>
  </si>
  <si>
    <t>prořez 5%:24,842*0,05</t>
  </si>
  <si>
    <t>673522181</t>
  </si>
  <si>
    <t>Fólie DÖRKEN - DELTA VENT S PLUS pro šikmé střechy, samolepicí okraje</t>
  </si>
  <si>
    <t>kontaktní na impregnované bednění:</t>
  </si>
  <si>
    <t>dle montáže:1000,168</t>
  </si>
  <si>
    <t>prořez přeložení 13%:1000,168*0,13</t>
  </si>
  <si>
    <t>998765103R00</t>
  </si>
  <si>
    <t xml:space="preserve">Přesun hmot pro krytiny tvrdé, výšky do 24 m </t>
  </si>
  <si>
    <t>979990265R00</t>
  </si>
  <si>
    <t>Poplatek za skládku suti -směsné staveb a demoličn suti s obsahem nebezp látek</t>
  </si>
  <si>
    <t>766</t>
  </si>
  <si>
    <t>Konstrukce truhlářské</t>
  </si>
  <si>
    <t>764331291R00</t>
  </si>
  <si>
    <t xml:space="preserve">Montáž lemování zdí Pz, tvrdá krytina </t>
  </si>
  <si>
    <t>při zpět montáži střeš oken:</t>
  </si>
  <si>
    <t>(0,85+1,5)*2*10</t>
  </si>
  <si>
    <t>766624043R00</t>
  </si>
  <si>
    <t xml:space="preserve">Montáž střešních oken rozměr 78/140 - 160 cm </t>
  </si>
  <si>
    <t>766624047R00</t>
  </si>
  <si>
    <t xml:space="preserve">Montáž zateplovací sady pro střešní okna </t>
  </si>
  <si>
    <t>při zpět montáži střeš oken:10</t>
  </si>
  <si>
    <t>968 R01</t>
  </si>
  <si>
    <t xml:space="preserve">Demontáž dřevěných rámů oken dvojitých pl. 1 m2 </t>
  </si>
  <si>
    <t>demont stáv. sřešních oken:</t>
  </si>
  <si>
    <t>pro opětovné použití:10</t>
  </si>
  <si>
    <t>61140299.A.R</t>
  </si>
  <si>
    <t>Lemování okna střeš oken EDS 0000 MK08   78x140 cm</t>
  </si>
  <si>
    <t>611405906.R</t>
  </si>
  <si>
    <t>Sada zateplovací střešních oken komplet BDX 2000 MK08 78x140 cm</t>
  </si>
  <si>
    <t>998766103R00</t>
  </si>
  <si>
    <t xml:space="preserve">Přesun hmot pro truhlářské konstr., výšky do 24 m </t>
  </si>
  <si>
    <t>979990162R00</t>
  </si>
  <si>
    <t>Poplatek za skládku suti - dřevo+sklo skupina odpadu 17 0904</t>
  </si>
  <si>
    <t>767</t>
  </si>
  <si>
    <t>Konstrukce zámečnické</t>
  </si>
  <si>
    <t>76799 R01</t>
  </si>
  <si>
    <t>76799 R02</t>
  </si>
  <si>
    <t>998767103R00</t>
  </si>
  <si>
    <t xml:space="preserve">Přesun hmot pro zámečnické konstr., výšky do 24 m </t>
  </si>
  <si>
    <t>783</t>
  </si>
  <si>
    <t>Nátěry</t>
  </si>
  <si>
    <t>783782210R00</t>
  </si>
  <si>
    <t xml:space="preserve">Nátěr tesařských konstrukcí Bochemitem Plus I 2x </t>
  </si>
  <si>
    <t>ponechaná část bednění oboustraně (40%):(1120,682-666,322)*0,40*2</t>
  </si>
  <si>
    <t>nové bednění:405,88</t>
  </si>
  <si>
    <t>783782221R00</t>
  </si>
  <si>
    <t xml:space="preserve">Nátěr tesařských konstrukcí Lignofix I Profi 2x </t>
  </si>
  <si>
    <t>M21</t>
  </si>
  <si>
    <t>Elektromontáže</t>
  </si>
  <si>
    <t>M21 R01</t>
  </si>
  <si>
    <t xml:space="preserve">Elektroinstalace, hromosvod </t>
  </si>
  <si>
    <t>soub</t>
  </si>
  <si>
    <t>dle přiloženého rozpočtu profese:</t>
  </si>
  <si>
    <t>oprava hromosvodu:1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</si>
  <si>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</si>
  <si>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</si>
  <si>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</si>
  <si>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</si>
  <si>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</si>
  <si>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</si>
  <si>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</si>
  <si>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</si>
  <si>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KROMĚŘÍŽ, VELKÉ NÁM. 115, KROMĚŘÍŽ</t>
  </si>
  <si>
    <t>ing. Milan KOČAŘ</t>
  </si>
  <si>
    <t>ing. Šišák</t>
  </si>
  <si>
    <t>ZŠ Komenského, č.p. 440</t>
  </si>
  <si>
    <t>Nátěr nebo nástřik stěn vnějších, složitost 1 - 2 hmota nátěrová slikonová ve shodných barevných odstínech</t>
  </si>
  <si>
    <t>pro mont střešních oken a úpravu SDK:</t>
  </si>
  <si>
    <t>pouze na výšku  +2,1 a - 0,5m:</t>
  </si>
  <si>
    <t>boční vchod z ul. Vodní:2,0</t>
  </si>
  <si>
    <t>Založení lešení nad plochou střechou ve dvoře vč. statického posouzení</t>
  </si>
  <si>
    <t>zhotovitel sám navrhne vlastní řešení</t>
  </si>
  <si>
    <t>stáv provedení provedení v mědi:21</t>
  </si>
  <si>
    <t>opatrná demontáž stáv. půdní okna (=střešní výlezy):13</t>
  </si>
  <si>
    <t>Strukturovaná rohož pod pokládku Cu plechu</t>
  </si>
  <si>
    <t>při zpět montáži střešních oken:</t>
  </si>
  <si>
    <t>při zpět montáži střešních oken:10</t>
  </si>
  <si>
    <t>opatrná demont stáv. sřešních oken:</t>
  </si>
  <si>
    <t>Výroba a montáž kov. atypických konstr. - komínová lávka 330x40cm</t>
  </si>
  <si>
    <t>Výroba a montáž kov. atypických konstr. - úprava stáv plošiny klimatizace</t>
  </si>
  <si>
    <t>nabídkový</t>
  </si>
  <si>
    <t>výška bez pracovní úrovně:(192,9-13,85)*(17,00-3,00)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</si>
</sst>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2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38" xfId="0" applyFont="1" applyBorder="1"/>
    <xf numFmtId="0" fontId="3" fillId="0" borderId="39" xfId="0" applyFont="1" applyBorder="1"/>
    <xf numFmtId="0" fontId="3" fillId="0" borderId="9" xfId="0" applyFont="1" applyBorder="1"/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6" fillId="4" borderId="4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centerContinuous"/>
    </xf>
    <xf numFmtId="0" fontId="5" fillId="6" borderId="16" xfId="0" applyFont="1" applyFill="1" applyBorder="1" applyAlignment="1">
      <alignment horizontal="left"/>
    </xf>
    <xf numFmtId="0" fontId="17" fillId="0" borderId="56" xfId="1" applyFont="1" applyBorder="1" applyAlignment="1">
      <alignment horizontal="center" vertical="top"/>
    </xf>
    <xf numFmtId="4" fontId="17" fillId="4" borderId="59" xfId="1" applyNumberFormat="1" applyFont="1" applyFill="1" applyBorder="1" applyAlignment="1" applyProtection="1">
      <alignment horizontal="right"/>
      <protection locked="0"/>
    </xf>
    <xf numFmtId="0" fontId="20" fillId="3" borderId="34" xfId="1" applyFont="1" applyFill="1" applyBorder="1" applyAlignment="1" applyProtection="1">
      <alignment horizontal="left" wrapText="1"/>
      <protection locked="0"/>
    </xf>
    <xf numFmtId="4" fontId="3" fillId="2" borderId="8" xfId="1" applyNumberFormat="1" applyFont="1" applyFill="1" applyBorder="1" applyAlignment="1" applyProtection="1">
      <alignment horizontal="right"/>
      <protection locked="0"/>
    </xf>
    <xf numFmtId="0" fontId="3" fillId="0" borderId="9" xfId="1" applyFont="1" applyBorder="1" applyAlignment="1" applyProtection="1">
      <alignment horizontal="right"/>
      <protection locked="0"/>
    </xf>
    <xf numFmtId="4" fontId="3" fillId="2" borderId="9" xfId="1" applyNumberFormat="1" applyFont="1" applyFill="1" applyBorder="1" applyAlignment="1" applyProtection="1">
      <alignment horizontal="right"/>
      <protection locked="0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9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5" borderId="15" xfId="0" applyNumberFormat="1" applyFont="1" applyFill="1" applyBorder="1" applyAlignment="1">
      <alignment horizontal="right" indent="2"/>
    </xf>
    <xf numFmtId="166" fontId="3" fillId="5" borderId="16" xfId="0" applyNumberFormat="1" applyFont="1" applyFill="1" applyBorder="1" applyAlignment="1">
      <alignment horizontal="right" indent="2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25" fillId="2" borderId="41" xfId="0" applyNumberFormat="1" applyFont="1" applyFill="1" applyBorder="1" applyAlignment="1">
      <alignment horizontal="right" indent="2"/>
    </xf>
    <xf numFmtId="166" fontId="25" fillId="2" borderId="42" xfId="0" applyNumberFormat="1" applyFont="1" applyFill="1" applyBorder="1" applyAlignment="1">
      <alignment horizontal="right" indent="2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3" fontId="3" fillId="0" borderId="26" xfId="0" applyNumberFormat="1" applyFont="1" applyBorder="1" applyAlignment="1" applyProtection="1">
      <alignment horizontal="right"/>
      <protection locked="0"/>
    </xf>
    <xf numFmtId="165" fontId="3" fillId="0" borderId="10" xfId="0" applyNumberFormat="1" applyFont="1" applyBorder="1" applyAlignment="1" applyProtection="1">
      <alignment horizontal="right"/>
      <protection locked="0"/>
    </xf>
    <xf numFmtId="0" fontId="5" fillId="0" borderId="10" xfId="0" applyFont="1" applyBorder="1" applyAlignment="1" applyProtection="1">
      <alignment horizontal="left"/>
      <protection locked="0"/>
    </xf>
    <xf numFmtId="0" fontId="3" fillId="0" borderId="12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3" xfId="0" applyFont="1" applyBorder="1" applyProtection="1">
      <protection locked="0"/>
    </xf>
    <xf numFmtId="0" fontId="3" fillId="0" borderId="34" xfId="0" applyFont="1" applyBorder="1" applyProtection="1">
      <protection locked="0"/>
    </xf>
    <xf numFmtId="0" fontId="3" fillId="0" borderId="35" xfId="0" applyFont="1" applyBorder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164" fontId="3" fillId="0" borderId="0" xfId="0" applyNumberFormat="1" applyFont="1" applyProtection="1">
      <protection locked="0"/>
    </xf>
    <xf numFmtId="0" fontId="3" fillId="0" borderId="36" xfId="0" applyFont="1" applyBorder="1" applyProtection="1">
      <protection locked="0"/>
    </xf>
    <xf numFmtId="0" fontId="3" fillId="0" borderId="37" xfId="0" applyFont="1" applyBorder="1" applyProtection="1">
      <protection locked="0"/>
    </xf>
    <xf numFmtId="165" fontId="3" fillId="0" borderId="40" xfId="0" applyNumberFormat="1" applyFont="1" applyBorder="1" applyAlignment="1" applyProtection="1">
      <alignment horizontal="right"/>
      <protection locked="0"/>
    </xf>
    <xf numFmtId="0" fontId="3" fillId="0" borderId="39" xfId="0" applyFont="1" applyBorder="1" applyProtection="1">
      <protection locked="0"/>
    </xf>
    <xf numFmtId="0" fontId="3" fillId="0" borderId="40" xfId="0" applyFont="1" applyBorder="1" applyProtection="1">
      <protection locked="0"/>
    </xf>
    <xf numFmtId="165" fontId="3" fillId="0" borderId="8" xfId="0" applyNumberFormat="1" applyFont="1" applyBorder="1" applyAlignment="1" applyProtection="1">
      <alignment horizontal="right"/>
      <protection locked="0"/>
    </xf>
    <xf numFmtId="0" fontId="3" fillId="0" borderId="8" xfId="0" applyFont="1" applyBorder="1" applyProtection="1">
      <protection locked="0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/>
  <dimension ref="A1:BE55"/>
  <sheetViews>
    <sheetView tabSelected="1" zoomScale="90" zoomScaleNormal="90" workbookViewId="0">
      <selection activeCell="C32" sqref="C3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0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1</v>
      </c>
      <c r="B2" s="4"/>
      <c r="C2" s="5">
        <f>Rekapitulace!H1</f>
        <v>3</v>
      </c>
      <c r="D2" s="167" t="str">
        <f>Rekapitulace!G2</f>
        <v>stavební část_ cú 2023</v>
      </c>
      <c r="E2" s="168"/>
      <c r="F2" s="6" t="s">
        <v>2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3</v>
      </c>
      <c r="B4" s="9"/>
      <c r="C4" s="10" t="s">
        <v>4</v>
      </c>
      <c r="D4" s="10" t="s">
        <v>473</v>
      </c>
      <c r="E4" s="9"/>
      <c r="F4" s="11" t="s">
        <v>5</v>
      </c>
      <c r="G4" s="14"/>
    </row>
    <row r="5" spans="1:57" ht="12.95" customHeight="1" x14ac:dyDescent="0.2">
      <c r="A5" s="15" t="s">
        <v>78</v>
      </c>
      <c r="B5" s="16"/>
      <c r="C5" s="17" t="s">
        <v>79</v>
      </c>
      <c r="D5" s="18"/>
      <c r="E5" s="19"/>
      <c r="F5" s="11" t="s">
        <v>7</v>
      </c>
      <c r="G5" s="12"/>
    </row>
    <row r="6" spans="1:57" ht="12.95" customHeight="1" x14ac:dyDescent="0.2">
      <c r="A6" s="13" t="s">
        <v>8</v>
      </c>
      <c r="B6" s="9"/>
      <c r="C6" s="10" t="s">
        <v>9</v>
      </c>
      <c r="D6" s="10"/>
      <c r="E6" s="9"/>
      <c r="F6" s="11" t="s">
        <v>10</v>
      </c>
      <c r="G6" s="20">
        <v>0</v>
      </c>
    </row>
    <row r="7" spans="1:57" ht="12.95" customHeight="1" x14ac:dyDescent="0.2">
      <c r="A7" s="21" t="s">
        <v>76</v>
      </c>
      <c r="B7" s="22"/>
      <c r="C7" s="23" t="s">
        <v>77</v>
      </c>
      <c r="D7" s="24"/>
      <c r="E7" s="24"/>
      <c r="F7" s="25" t="s">
        <v>11</v>
      </c>
      <c r="G7" s="20">
        <f>IF(PocetMJ=0,,ROUND((F30+F32)/PocetMJ,1))</f>
        <v>0</v>
      </c>
    </row>
    <row r="8" spans="1:57" x14ac:dyDescent="0.2">
      <c r="A8" s="26" t="s">
        <v>12</v>
      </c>
      <c r="B8" s="11"/>
      <c r="C8" s="177" t="s">
        <v>471</v>
      </c>
      <c r="D8" s="177"/>
      <c r="E8" s="178"/>
      <c r="F8" s="11" t="s">
        <v>13</v>
      </c>
      <c r="G8" s="169" t="s">
        <v>488</v>
      </c>
    </row>
    <row r="9" spans="1:57" x14ac:dyDescent="0.2">
      <c r="A9" s="26" t="s">
        <v>14</v>
      </c>
      <c r="B9" s="11"/>
      <c r="C9" s="177" t="str">
        <f>Projektant</f>
        <v>ing. Milan KOČAŘ</v>
      </c>
      <c r="D9" s="177"/>
      <c r="E9" s="178"/>
      <c r="F9" s="11"/>
      <c r="G9" s="27"/>
    </row>
    <row r="10" spans="1:57" x14ac:dyDescent="0.2">
      <c r="A10" s="26" t="s">
        <v>15</v>
      </c>
      <c r="B10" s="11"/>
      <c r="C10" s="177" t="s">
        <v>470</v>
      </c>
      <c r="D10" s="177"/>
      <c r="E10" s="177"/>
      <c r="F10" s="11"/>
      <c r="G10" s="28"/>
      <c r="H10" s="29"/>
    </row>
    <row r="11" spans="1:57" ht="13.5" customHeight="1" x14ac:dyDescent="0.2">
      <c r="A11" s="26" t="s">
        <v>16</v>
      </c>
      <c r="B11" s="11"/>
      <c r="C11" s="208"/>
      <c r="D11" s="208"/>
      <c r="E11" s="208"/>
      <c r="F11" s="11" t="s">
        <v>17</v>
      </c>
      <c r="G11" s="28" t="s">
        <v>76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18</v>
      </c>
      <c r="B12" s="9"/>
      <c r="C12" s="178" t="s">
        <v>472</v>
      </c>
      <c r="D12" s="179"/>
      <c r="E12" s="180"/>
      <c r="F12" s="32" t="s">
        <v>19</v>
      </c>
      <c r="G12" s="33"/>
    </row>
    <row r="13" spans="1:57" ht="28.5" customHeight="1" thickBot="1" x14ac:dyDescent="0.25">
      <c r="A13" s="34" t="s">
        <v>20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21</v>
      </c>
      <c r="B14" s="39"/>
      <c r="C14" s="40"/>
      <c r="D14" s="41" t="s">
        <v>22</v>
      </c>
      <c r="E14" s="42"/>
      <c r="F14" s="42"/>
      <c r="G14" s="40"/>
    </row>
    <row r="15" spans="1:57" ht="15.95" customHeight="1" x14ac:dyDescent="0.2">
      <c r="A15" s="43"/>
      <c r="B15" s="44" t="s">
        <v>23</v>
      </c>
      <c r="C15" s="45">
        <f>HSV</f>
        <v>0</v>
      </c>
      <c r="D15" s="46" t="str">
        <f>Rekapitulace!A29</f>
        <v>Ztížené výrobní podmínky</v>
      </c>
      <c r="E15" s="47"/>
      <c r="F15" s="48"/>
      <c r="G15" s="45">
        <f>Rekapitulace!I29</f>
        <v>0</v>
      </c>
    </row>
    <row r="16" spans="1:57" ht="15.95" customHeight="1" x14ac:dyDescent="0.2">
      <c r="A16" s="43" t="s">
        <v>24</v>
      </c>
      <c r="B16" s="44" t="s">
        <v>25</v>
      </c>
      <c r="C16" s="45">
        <f>PSV</f>
        <v>0</v>
      </c>
      <c r="D16" s="8" t="str">
        <f>Rekapitulace!A30</f>
        <v>Oborová přirážka</v>
      </c>
      <c r="E16" s="49"/>
      <c r="F16" s="50"/>
      <c r="G16" s="45">
        <f>Rekapitulace!I30</f>
        <v>0</v>
      </c>
    </row>
    <row r="17" spans="1:7" ht="15.95" customHeight="1" x14ac:dyDescent="0.2">
      <c r="A17" s="43" t="s">
        <v>26</v>
      </c>
      <c r="B17" s="44" t="s">
        <v>27</v>
      </c>
      <c r="C17" s="45">
        <f>Mont</f>
        <v>0</v>
      </c>
      <c r="D17" s="8" t="str">
        <f>Rekapitulace!A31</f>
        <v>Přesun stavebních kapacit</v>
      </c>
      <c r="E17" s="49"/>
      <c r="F17" s="50"/>
      <c r="G17" s="45">
        <f>Rekapitulace!I31</f>
        <v>0</v>
      </c>
    </row>
    <row r="18" spans="1:7" ht="15.95" customHeight="1" x14ac:dyDescent="0.2">
      <c r="A18" s="51" t="s">
        <v>28</v>
      </c>
      <c r="B18" s="52" t="s">
        <v>29</v>
      </c>
      <c r="C18" s="45">
        <f>Dodavka</f>
        <v>0</v>
      </c>
      <c r="D18" s="8" t="str">
        <f>Rekapitulace!A32</f>
        <v>Mimostaveništní doprava</v>
      </c>
      <c r="E18" s="49"/>
      <c r="F18" s="50"/>
      <c r="G18" s="45">
        <f>Rekapitulace!I32</f>
        <v>0</v>
      </c>
    </row>
    <row r="19" spans="1:7" ht="15.95" customHeight="1" x14ac:dyDescent="0.2">
      <c r="A19" s="53" t="s">
        <v>30</v>
      </c>
      <c r="B19" s="44"/>
      <c r="C19" s="45">
        <f>SUM(C15:C18)</f>
        <v>0</v>
      </c>
      <c r="D19" s="8" t="str">
        <f>Rekapitulace!A33</f>
        <v>Zařízení staveniště</v>
      </c>
      <c r="E19" s="49"/>
      <c r="F19" s="50"/>
      <c r="G19" s="45">
        <f>Rekapitulace!I33</f>
        <v>0</v>
      </c>
    </row>
    <row r="20" spans="1:7" ht="15.95" customHeight="1" x14ac:dyDescent="0.2">
      <c r="A20" s="53"/>
      <c r="B20" s="44"/>
      <c r="C20" s="45"/>
      <c r="D20" s="8" t="str">
        <f>Rekapitulace!A34</f>
        <v>Provoz investora</v>
      </c>
      <c r="E20" s="49"/>
      <c r="F20" s="50"/>
      <c r="G20" s="45">
        <f>Rekapitulace!I34</f>
        <v>0</v>
      </c>
    </row>
    <row r="21" spans="1:7" ht="15.95" customHeight="1" x14ac:dyDescent="0.2">
      <c r="A21" s="53" t="s">
        <v>31</v>
      </c>
      <c r="B21" s="44"/>
      <c r="C21" s="45">
        <f>HZS</f>
        <v>0</v>
      </c>
      <c r="D21" s="8" t="str">
        <f>Rekapitulace!A35</f>
        <v>Kompletační činnost (IČD)</v>
      </c>
      <c r="E21" s="49"/>
      <c r="F21" s="50"/>
      <c r="G21" s="45">
        <f>Rekapitulace!I35</f>
        <v>0</v>
      </c>
    </row>
    <row r="22" spans="1:7" ht="15.95" customHeight="1" x14ac:dyDescent="0.2">
      <c r="A22" s="54" t="s">
        <v>32</v>
      </c>
      <c r="B22" s="55"/>
      <c r="C22" s="45">
        <f>C19+C21</f>
        <v>0</v>
      </c>
      <c r="D22" s="8" t="s">
        <v>33</v>
      </c>
      <c r="E22" s="49"/>
      <c r="F22" s="50"/>
      <c r="G22" s="45">
        <f>G23-SUM(G15:G21)</f>
        <v>0</v>
      </c>
    </row>
    <row r="23" spans="1:7" ht="15.95" customHeight="1" thickBot="1" x14ac:dyDescent="0.25">
      <c r="A23" s="181" t="s">
        <v>34</v>
      </c>
      <c r="B23" s="182"/>
      <c r="C23" s="56">
        <f>C22+G23</f>
        <v>0</v>
      </c>
      <c r="D23" s="57" t="s">
        <v>35</v>
      </c>
      <c r="E23" s="58"/>
      <c r="F23" s="59"/>
      <c r="G23" s="45">
        <f>VRN</f>
        <v>0</v>
      </c>
    </row>
    <row r="24" spans="1:7" x14ac:dyDescent="0.2">
      <c r="A24" s="60" t="s">
        <v>36</v>
      </c>
      <c r="B24" s="61"/>
      <c r="C24" s="62"/>
      <c r="D24" s="61" t="s">
        <v>37</v>
      </c>
      <c r="E24" s="61"/>
      <c r="F24" s="63" t="s">
        <v>38</v>
      </c>
      <c r="G24" s="64"/>
    </row>
    <row r="25" spans="1:7" x14ac:dyDescent="0.2">
      <c r="A25" s="209" t="s">
        <v>39</v>
      </c>
      <c r="B25" s="210"/>
      <c r="C25" s="211"/>
      <c r="D25" s="210" t="s">
        <v>39</v>
      </c>
      <c r="E25" s="210"/>
      <c r="F25" s="212" t="s">
        <v>39</v>
      </c>
      <c r="G25" s="213"/>
    </row>
    <row r="26" spans="1:7" ht="37.5" customHeight="1" x14ac:dyDescent="0.2">
      <c r="A26" s="209" t="s">
        <v>40</v>
      </c>
      <c r="B26" s="214"/>
      <c r="C26" s="211"/>
      <c r="D26" s="210" t="s">
        <v>40</v>
      </c>
      <c r="E26" s="210"/>
      <c r="F26" s="212" t="s">
        <v>40</v>
      </c>
      <c r="G26" s="213"/>
    </row>
    <row r="27" spans="1:7" x14ac:dyDescent="0.2">
      <c r="A27" s="209"/>
      <c r="B27" s="215"/>
      <c r="C27" s="211"/>
      <c r="D27" s="210"/>
      <c r="E27" s="210"/>
      <c r="F27" s="212"/>
      <c r="G27" s="213"/>
    </row>
    <row r="28" spans="1:7" x14ac:dyDescent="0.2">
      <c r="A28" s="209" t="s">
        <v>41</v>
      </c>
      <c r="B28" s="210"/>
      <c r="C28" s="211"/>
      <c r="D28" s="212" t="s">
        <v>42</v>
      </c>
      <c r="E28" s="211"/>
      <c r="F28" s="210" t="s">
        <v>42</v>
      </c>
      <c r="G28" s="213"/>
    </row>
    <row r="29" spans="1:7" ht="69" customHeight="1" x14ac:dyDescent="0.2">
      <c r="A29" s="209"/>
      <c r="B29" s="210"/>
      <c r="C29" s="216"/>
      <c r="D29" s="217"/>
      <c r="E29" s="216"/>
      <c r="F29" s="210"/>
      <c r="G29" s="213"/>
    </row>
    <row r="30" spans="1:7" x14ac:dyDescent="0.2">
      <c r="A30" s="65" t="s">
        <v>43</v>
      </c>
      <c r="B30" s="66"/>
      <c r="C30" s="218">
        <v>21</v>
      </c>
      <c r="D30" s="219" t="s">
        <v>44</v>
      </c>
      <c r="E30" s="220"/>
      <c r="F30" s="183">
        <f>C23-F32</f>
        <v>0</v>
      </c>
      <c r="G30" s="184"/>
    </row>
    <row r="31" spans="1:7" x14ac:dyDescent="0.2">
      <c r="A31" s="65" t="s">
        <v>45</v>
      </c>
      <c r="B31" s="66"/>
      <c r="C31" s="218">
        <f>SazbaDPH1</f>
        <v>21</v>
      </c>
      <c r="D31" s="219" t="s">
        <v>46</v>
      </c>
      <c r="E31" s="220"/>
      <c r="F31" s="185">
        <f>ROUND(PRODUCT(F30,C31/100),0)</f>
        <v>0</v>
      </c>
      <c r="G31" s="186"/>
    </row>
    <row r="32" spans="1:7" x14ac:dyDescent="0.2">
      <c r="A32" s="65" t="s">
        <v>43</v>
      </c>
      <c r="B32" s="66"/>
      <c r="C32" s="218">
        <v>0</v>
      </c>
      <c r="D32" s="219" t="s">
        <v>46</v>
      </c>
      <c r="E32" s="220"/>
      <c r="F32" s="185">
        <v>0</v>
      </c>
      <c r="G32" s="186"/>
    </row>
    <row r="33" spans="1:8" x14ac:dyDescent="0.2">
      <c r="A33" s="65" t="s">
        <v>45</v>
      </c>
      <c r="B33" s="67"/>
      <c r="C33" s="221">
        <f>SazbaDPH2</f>
        <v>0</v>
      </c>
      <c r="D33" s="219" t="s">
        <v>46</v>
      </c>
      <c r="E33" s="222"/>
      <c r="F33" s="185">
        <f>ROUND(PRODUCT(F32,C33/100),0)</f>
        <v>0</v>
      </c>
      <c r="G33" s="186"/>
    </row>
    <row r="34" spans="1:8" s="71" customFormat="1" ht="19.5" customHeight="1" thickBot="1" x14ac:dyDescent="0.3">
      <c r="A34" s="68" t="s">
        <v>47</v>
      </c>
      <c r="B34" s="69"/>
      <c r="C34" s="69"/>
      <c r="D34" s="69"/>
      <c r="E34" s="70"/>
      <c r="F34" s="187">
        <f>ROUND(SUM(F30:F33),0)</f>
        <v>0</v>
      </c>
      <c r="G34" s="188"/>
    </row>
    <row r="36" spans="1:8" x14ac:dyDescent="0.2">
      <c r="A36" t="s">
        <v>48</v>
      </c>
      <c r="H36" t="s">
        <v>6</v>
      </c>
    </row>
    <row r="37" spans="1:8" ht="14.25" customHeight="1" x14ac:dyDescent="0.2">
      <c r="B37" s="176"/>
      <c r="C37" s="176"/>
      <c r="D37" s="176"/>
      <c r="E37" s="176"/>
      <c r="F37" s="176"/>
      <c r="G37" s="176"/>
      <c r="H37" t="s">
        <v>6</v>
      </c>
    </row>
    <row r="38" spans="1:8" ht="12.75" customHeight="1" x14ac:dyDescent="0.2">
      <c r="A38" s="72"/>
      <c r="B38" s="176"/>
      <c r="C38" s="176"/>
      <c r="D38" s="176"/>
      <c r="E38" s="176"/>
      <c r="F38" s="176"/>
      <c r="G38" s="176"/>
      <c r="H38" t="s">
        <v>6</v>
      </c>
    </row>
    <row r="39" spans="1:8" x14ac:dyDescent="0.2">
      <c r="A39" s="72"/>
      <c r="B39" s="176"/>
      <c r="C39" s="176"/>
      <c r="D39" s="176"/>
      <c r="E39" s="176"/>
      <c r="F39" s="176"/>
      <c r="G39" s="176"/>
      <c r="H39" t="s">
        <v>6</v>
      </c>
    </row>
    <row r="40" spans="1:8" x14ac:dyDescent="0.2">
      <c r="A40" s="72"/>
      <c r="B40" s="176"/>
      <c r="C40" s="176"/>
      <c r="D40" s="176"/>
      <c r="E40" s="176"/>
      <c r="F40" s="176"/>
      <c r="G40" s="176"/>
      <c r="H40" t="s">
        <v>6</v>
      </c>
    </row>
    <row r="41" spans="1:8" x14ac:dyDescent="0.2">
      <c r="A41" s="72"/>
      <c r="B41" s="176"/>
      <c r="C41" s="176"/>
      <c r="D41" s="176"/>
      <c r="E41" s="176"/>
      <c r="F41" s="176"/>
      <c r="G41" s="176"/>
      <c r="H41" t="s">
        <v>6</v>
      </c>
    </row>
    <row r="42" spans="1:8" x14ac:dyDescent="0.2">
      <c r="A42" s="72"/>
      <c r="B42" s="176"/>
      <c r="C42" s="176"/>
      <c r="D42" s="176"/>
      <c r="E42" s="176"/>
      <c r="F42" s="176"/>
      <c r="G42" s="176"/>
      <c r="H42" t="s">
        <v>6</v>
      </c>
    </row>
    <row r="43" spans="1:8" x14ac:dyDescent="0.2">
      <c r="A43" s="72"/>
      <c r="B43" s="176"/>
      <c r="C43" s="176"/>
      <c r="D43" s="176"/>
      <c r="E43" s="176"/>
      <c r="F43" s="176"/>
      <c r="G43" s="176"/>
      <c r="H43" t="s">
        <v>6</v>
      </c>
    </row>
    <row r="44" spans="1:8" x14ac:dyDescent="0.2">
      <c r="A44" s="72"/>
      <c r="B44" s="176"/>
      <c r="C44" s="176"/>
      <c r="D44" s="176"/>
      <c r="E44" s="176"/>
      <c r="F44" s="176"/>
      <c r="G44" s="176"/>
      <c r="H44" t="s">
        <v>6</v>
      </c>
    </row>
    <row r="45" spans="1:8" ht="0.75" customHeight="1" x14ac:dyDescent="0.2">
      <c r="A45" s="72"/>
      <c r="B45" s="176"/>
      <c r="C45" s="176"/>
      <c r="D45" s="176"/>
      <c r="E45" s="176"/>
      <c r="F45" s="176"/>
      <c r="G45" s="176"/>
      <c r="H45" t="s">
        <v>6</v>
      </c>
    </row>
    <row r="46" spans="1:8" x14ac:dyDescent="0.2">
      <c r="B46" s="189"/>
      <c r="C46" s="189"/>
      <c r="D46" s="189"/>
      <c r="E46" s="189"/>
      <c r="F46" s="189"/>
      <c r="G46" s="189"/>
    </row>
    <row r="47" spans="1:8" x14ac:dyDescent="0.2">
      <c r="B47" s="189"/>
      <c r="C47" s="189"/>
      <c r="D47" s="189"/>
      <c r="E47" s="189"/>
      <c r="F47" s="189"/>
      <c r="G47" s="189"/>
    </row>
    <row r="48" spans="1:8" x14ac:dyDescent="0.2">
      <c r="B48" s="189"/>
      <c r="C48" s="189"/>
      <c r="D48" s="189"/>
      <c r="E48" s="189"/>
      <c r="F48" s="189"/>
      <c r="G48" s="189"/>
    </row>
    <row r="49" spans="2:7" x14ac:dyDescent="0.2">
      <c r="B49" s="189"/>
      <c r="C49" s="189"/>
      <c r="D49" s="189"/>
      <c r="E49" s="189"/>
      <c r="F49" s="189"/>
      <c r="G49" s="189"/>
    </row>
    <row r="50" spans="2:7" x14ac:dyDescent="0.2">
      <c r="B50" s="189"/>
      <c r="C50" s="189"/>
      <c r="D50" s="189"/>
      <c r="E50" s="189"/>
      <c r="F50" s="189"/>
      <c r="G50" s="189"/>
    </row>
    <row r="51" spans="2:7" x14ac:dyDescent="0.2">
      <c r="B51" s="189"/>
      <c r="C51" s="189"/>
      <c r="D51" s="189"/>
      <c r="E51" s="189"/>
      <c r="F51" s="189"/>
      <c r="G51" s="189"/>
    </row>
    <row r="52" spans="2:7" x14ac:dyDescent="0.2">
      <c r="B52" s="189"/>
      <c r="C52" s="189"/>
      <c r="D52" s="189"/>
      <c r="E52" s="189"/>
      <c r="F52" s="189"/>
      <c r="G52" s="189"/>
    </row>
    <row r="53" spans="2:7" x14ac:dyDescent="0.2">
      <c r="B53" s="189"/>
      <c r="C53" s="189"/>
      <c r="D53" s="189"/>
      <c r="E53" s="189"/>
      <c r="F53" s="189"/>
      <c r="G53" s="189"/>
    </row>
    <row r="54" spans="2:7" x14ac:dyDescent="0.2">
      <c r="B54" s="189"/>
      <c r="C54" s="189"/>
      <c r="D54" s="189"/>
      <c r="E54" s="189"/>
      <c r="F54" s="189"/>
      <c r="G54" s="189"/>
    </row>
    <row r="55" spans="2:7" x14ac:dyDescent="0.2">
      <c r="B55" s="189"/>
      <c r="C55" s="189"/>
      <c r="D55" s="189"/>
      <c r="E55" s="189"/>
      <c r="F55" s="189"/>
      <c r="G55" s="189"/>
    </row>
  </sheetData>
  <sheetProtection algorithmName="SHA-512" hashValue="716Us/GfX/ZirTxZ2rTcYnSqo/EHXxYb8F3Qjrw11UERNVNY5eIOb38jczMHVUHvmWnXd2VS9rDasYzBT+dZqg==" saltValue="I9PBXFlP/T+vMfJSPyzlOw==" spinCount="100000" sheet="1" objects="1" scenario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BE88"/>
  <sheetViews>
    <sheetView topLeftCell="A7" workbookViewId="0">
      <selection activeCell="F34" sqref="F3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190" t="s">
        <v>49</v>
      </c>
      <c r="B1" s="191"/>
      <c r="C1" s="73" t="str">
        <f>CONCATENATE(cislostavby," ",nazevstavby)</f>
        <v>Si_202312 VÝMĚNA STŘEŠ. PLÁŠTĚ A OPRAVA KROVU</v>
      </c>
      <c r="D1" s="74"/>
      <c r="E1" s="75"/>
      <c r="F1" s="74"/>
      <c r="G1" s="76" t="s">
        <v>50</v>
      </c>
      <c r="H1" s="77">
        <v>3</v>
      </c>
      <c r="I1" s="78"/>
    </row>
    <row r="2" spans="1:9" ht="13.5" thickBot="1" x14ac:dyDescent="0.25">
      <c r="A2" s="192" t="s">
        <v>51</v>
      </c>
      <c r="B2" s="193"/>
      <c r="C2" s="79" t="str">
        <f>CONCATENATE(cisloobjektu," ",nazevobjektu)</f>
        <v>SO 01 Stavební část</v>
      </c>
      <c r="D2" s="80"/>
      <c r="E2" s="81"/>
      <c r="F2" s="80"/>
      <c r="G2" s="194" t="s">
        <v>80</v>
      </c>
      <c r="H2" s="195"/>
      <c r="I2" s="196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82" t="s">
        <v>52</v>
      </c>
      <c r="B4" s="83"/>
      <c r="C4" s="83"/>
      <c r="D4" s="83"/>
      <c r="E4" s="83"/>
      <c r="F4" s="83"/>
      <c r="G4" s="83"/>
      <c r="H4" s="83"/>
      <c r="I4" s="8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84"/>
      <c r="B6" s="85" t="s">
        <v>53</v>
      </c>
      <c r="C6" s="85"/>
      <c r="D6" s="86"/>
      <c r="E6" s="87" t="s">
        <v>54</v>
      </c>
      <c r="F6" s="88" t="s">
        <v>55</v>
      </c>
      <c r="G6" s="88" t="s">
        <v>56</v>
      </c>
      <c r="H6" s="88" t="s">
        <v>57</v>
      </c>
      <c r="I6" s="89" t="s">
        <v>31</v>
      </c>
    </row>
    <row r="7" spans="1:9" x14ac:dyDescent="0.2">
      <c r="A7" s="163" t="str">
        <f>Položky!B7</f>
        <v>34</v>
      </c>
      <c r="B7" s="90" t="str">
        <f>Položky!C7</f>
        <v>Stěny a příčky</v>
      </c>
      <c r="C7" s="55"/>
      <c r="D7" s="91"/>
      <c r="E7" s="164">
        <f>Položky!BA15</f>
        <v>0</v>
      </c>
      <c r="F7" s="165">
        <f>Položky!BB15</f>
        <v>0</v>
      </c>
      <c r="G7" s="165">
        <f>Položky!BC15</f>
        <v>0</v>
      </c>
      <c r="H7" s="165">
        <f>Položky!BD15</f>
        <v>0</v>
      </c>
      <c r="I7" s="166">
        <f>Položky!BE15</f>
        <v>0</v>
      </c>
    </row>
    <row r="8" spans="1:9" x14ac:dyDescent="0.2">
      <c r="A8" s="163" t="str">
        <f>Položky!B16</f>
        <v>4</v>
      </c>
      <c r="B8" s="90" t="str">
        <f>Položky!C16</f>
        <v>Vodorovné konstrukce</v>
      </c>
      <c r="C8" s="55"/>
      <c r="D8" s="91"/>
      <c r="E8" s="164">
        <f>Položky!BA24</f>
        <v>0</v>
      </c>
      <c r="F8" s="165">
        <f>Položky!BB24</f>
        <v>0</v>
      </c>
      <c r="G8" s="165">
        <f>Položky!BC24</f>
        <v>0</v>
      </c>
      <c r="H8" s="165">
        <f>Položky!BD24</f>
        <v>0</v>
      </c>
      <c r="I8" s="166">
        <f>Položky!BE24</f>
        <v>0</v>
      </c>
    </row>
    <row r="9" spans="1:9" x14ac:dyDescent="0.2">
      <c r="A9" s="163" t="str">
        <f>Položky!B25</f>
        <v>62</v>
      </c>
      <c r="B9" s="90" t="str">
        <f>Položky!C25</f>
        <v>Úpravy povrchů vnější</v>
      </c>
      <c r="C9" s="55"/>
      <c r="D9" s="91"/>
      <c r="E9" s="164">
        <f>Položky!BA31</f>
        <v>0</v>
      </c>
      <c r="F9" s="165">
        <f>Položky!BB31</f>
        <v>0</v>
      </c>
      <c r="G9" s="165">
        <f>Položky!BC31</f>
        <v>0</v>
      </c>
      <c r="H9" s="165">
        <f>Položky!BD31</f>
        <v>0</v>
      </c>
      <c r="I9" s="166">
        <f>Položky!BE31</f>
        <v>0</v>
      </c>
    </row>
    <row r="10" spans="1:9" x14ac:dyDescent="0.2">
      <c r="A10" s="163" t="str">
        <f>Položky!B32</f>
        <v>94</v>
      </c>
      <c r="B10" s="90" t="str">
        <f>Položky!C32</f>
        <v>Lešení a stavební výtahy</v>
      </c>
      <c r="C10" s="55"/>
      <c r="D10" s="91"/>
      <c r="E10" s="164">
        <f>Položky!BA62</f>
        <v>0</v>
      </c>
      <c r="F10" s="165">
        <f>Položky!BB62</f>
        <v>0</v>
      </c>
      <c r="G10" s="165">
        <f>Položky!BC62</f>
        <v>0</v>
      </c>
      <c r="H10" s="165">
        <f>Položky!BD62</f>
        <v>0</v>
      </c>
      <c r="I10" s="166">
        <f>Položky!BE62</f>
        <v>0</v>
      </c>
    </row>
    <row r="11" spans="1:9" x14ac:dyDescent="0.2">
      <c r="A11" s="163" t="str">
        <f>Položky!B63</f>
        <v>95</v>
      </c>
      <c r="B11" s="90" t="str">
        <f>Položky!C63</f>
        <v>Dokončovací konstrukce na pozemních stavbách</v>
      </c>
      <c r="C11" s="55"/>
      <c r="D11" s="91"/>
      <c r="E11" s="164">
        <f>Položky!BA71</f>
        <v>0</v>
      </c>
      <c r="F11" s="165">
        <f>Položky!BB71</f>
        <v>0</v>
      </c>
      <c r="G11" s="165">
        <f>Položky!BC71</f>
        <v>0</v>
      </c>
      <c r="H11" s="165">
        <f>Položky!BD71</f>
        <v>0</v>
      </c>
      <c r="I11" s="166">
        <f>Položky!BE71</f>
        <v>0</v>
      </c>
    </row>
    <row r="12" spans="1:9" x14ac:dyDescent="0.2">
      <c r="A12" s="163" t="str">
        <f>Položky!B72</f>
        <v>96</v>
      </c>
      <c r="B12" s="90" t="str">
        <f>Položky!C72</f>
        <v>Bourání konstrukcí</v>
      </c>
      <c r="C12" s="55"/>
      <c r="D12" s="91"/>
      <c r="E12" s="164">
        <f>Položky!BA77</f>
        <v>0</v>
      </c>
      <c r="F12" s="165">
        <f>Položky!BB77</f>
        <v>0</v>
      </c>
      <c r="G12" s="165">
        <f>Položky!BC77</f>
        <v>0</v>
      </c>
      <c r="H12" s="165">
        <f>Položky!BD77</f>
        <v>0</v>
      </c>
      <c r="I12" s="166">
        <f>Položky!BE77</f>
        <v>0</v>
      </c>
    </row>
    <row r="13" spans="1:9" x14ac:dyDescent="0.2">
      <c r="A13" s="163" t="str">
        <f>Položky!B78</f>
        <v>97</v>
      </c>
      <c r="B13" s="90" t="str">
        <f>Položky!C78</f>
        <v>Prorážení otvorů</v>
      </c>
      <c r="C13" s="55"/>
      <c r="D13" s="91"/>
      <c r="E13" s="164">
        <f>Položky!BA95</f>
        <v>0</v>
      </c>
      <c r="F13" s="165">
        <f>Položky!BB95</f>
        <v>0</v>
      </c>
      <c r="G13" s="165">
        <f>Položky!BC95</f>
        <v>0</v>
      </c>
      <c r="H13" s="165">
        <f>Položky!BD95</f>
        <v>0</v>
      </c>
      <c r="I13" s="166">
        <f>Položky!BE95</f>
        <v>0</v>
      </c>
    </row>
    <row r="14" spans="1:9" x14ac:dyDescent="0.2">
      <c r="A14" s="163" t="str">
        <f>Položky!B96</f>
        <v>99</v>
      </c>
      <c r="B14" s="90" t="str">
        <f>Položky!C96</f>
        <v>Staveništní přesun hmot</v>
      </c>
      <c r="C14" s="55"/>
      <c r="D14" s="91"/>
      <c r="E14" s="164">
        <f>Položky!BA98</f>
        <v>0</v>
      </c>
      <c r="F14" s="165">
        <f>Položky!BB98</f>
        <v>0</v>
      </c>
      <c r="G14" s="165">
        <f>Položky!BC98</f>
        <v>0</v>
      </c>
      <c r="H14" s="165">
        <f>Položky!BD98</f>
        <v>0</v>
      </c>
      <c r="I14" s="166">
        <f>Položky!BE98</f>
        <v>0</v>
      </c>
    </row>
    <row r="15" spans="1:9" x14ac:dyDescent="0.2">
      <c r="A15" s="163" t="str">
        <f>Položky!B99</f>
        <v>VN</v>
      </c>
      <c r="B15" s="90" t="str">
        <f>Položky!C99</f>
        <v>Vedlejší náklady</v>
      </c>
      <c r="C15" s="55"/>
      <c r="D15" s="91"/>
      <c r="E15" s="164">
        <f>Položky!BA108</f>
        <v>0</v>
      </c>
      <c r="F15" s="165">
        <f>Položky!BB108</f>
        <v>0</v>
      </c>
      <c r="G15" s="165">
        <f>Položky!BC108</f>
        <v>0</v>
      </c>
      <c r="H15" s="165">
        <f>Položky!BD108</f>
        <v>0</v>
      </c>
      <c r="I15" s="166">
        <f>Položky!BE108</f>
        <v>0</v>
      </c>
    </row>
    <row r="16" spans="1:9" x14ac:dyDescent="0.2">
      <c r="A16" s="163" t="str">
        <f>Položky!B109</f>
        <v>721</v>
      </c>
      <c r="B16" s="90" t="str">
        <f>Položky!C109</f>
        <v>Vnitřní kanalizace</v>
      </c>
      <c r="C16" s="55"/>
      <c r="D16" s="91"/>
      <c r="E16" s="164">
        <f>Položky!BA114</f>
        <v>0</v>
      </c>
      <c r="F16" s="165">
        <f>Položky!BB114</f>
        <v>0</v>
      </c>
      <c r="G16" s="165">
        <f>Položky!BC114</f>
        <v>0</v>
      </c>
      <c r="H16" s="165">
        <f>Položky!BD114</f>
        <v>0</v>
      </c>
      <c r="I16" s="166">
        <f>Položky!BE114</f>
        <v>0</v>
      </c>
    </row>
    <row r="17" spans="1:57" x14ac:dyDescent="0.2">
      <c r="A17" s="163" t="str">
        <f>Položky!B115</f>
        <v>762</v>
      </c>
      <c r="B17" s="90" t="str">
        <f>Položky!C115</f>
        <v>Konstrukce tesařské</v>
      </c>
      <c r="C17" s="55"/>
      <c r="D17" s="91"/>
      <c r="E17" s="164">
        <f>Položky!BA155</f>
        <v>0</v>
      </c>
      <c r="F17" s="165">
        <f>Položky!BB155</f>
        <v>0</v>
      </c>
      <c r="G17" s="165">
        <f>Položky!BC155</f>
        <v>0</v>
      </c>
      <c r="H17" s="165">
        <f>Položky!BD155</f>
        <v>0</v>
      </c>
      <c r="I17" s="166">
        <f>Položky!BE155</f>
        <v>0</v>
      </c>
    </row>
    <row r="18" spans="1:57" x14ac:dyDescent="0.2">
      <c r="A18" s="163" t="str">
        <f>Položky!B156</f>
        <v>764</v>
      </c>
      <c r="B18" s="90" t="str">
        <f>Položky!C156</f>
        <v>Konstrukce klempířské</v>
      </c>
      <c r="C18" s="55"/>
      <c r="D18" s="91"/>
      <c r="E18" s="164">
        <f>Položky!BA199</f>
        <v>0</v>
      </c>
      <c r="F18" s="165">
        <f>Položky!BB199</f>
        <v>0</v>
      </c>
      <c r="G18" s="165">
        <f>Položky!BC199</f>
        <v>0</v>
      </c>
      <c r="H18" s="165">
        <f>Položky!BD199</f>
        <v>0</v>
      </c>
      <c r="I18" s="166">
        <f>Položky!BE199</f>
        <v>0</v>
      </c>
    </row>
    <row r="19" spans="1:57" x14ac:dyDescent="0.2">
      <c r="A19" s="163" t="str">
        <f>Položky!B200</f>
        <v>765</v>
      </c>
      <c r="B19" s="90" t="str">
        <f>Položky!C200</f>
        <v>Krytiny tvrdé</v>
      </c>
      <c r="C19" s="55"/>
      <c r="D19" s="91"/>
      <c r="E19" s="164">
        <f>Položky!BA248</f>
        <v>0</v>
      </c>
      <c r="F19" s="165">
        <f>Položky!BB248</f>
        <v>0</v>
      </c>
      <c r="G19" s="165">
        <f>Položky!BC248</f>
        <v>0</v>
      </c>
      <c r="H19" s="165">
        <f>Položky!BD248</f>
        <v>0</v>
      </c>
      <c r="I19" s="166">
        <f>Položky!BE248</f>
        <v>0</v>
      </c>
    </row>
    <row r="20" spans="1:57" x14ac:dyDescent="0.2">
      <c r="A20" s="163" t="str">
        <f>Položky!B249</f>
        <v>766</v>
      </c>
      <c r="B20" s="90" t="str">
        <f>Položky!C249</f>
        <v>Konstrukce truhlářské</v>
      </c>
      <c r="C20" s="55"/>
      <c r="D20" s="91"/>
      <c r="E20" s="164">
        <f>Položky!BA273</f>
        <v>0</v>
      </c>
      <c r="F20" s="165">
        <f>Položky!BB273</f>
        <v>0</v>
      </c>
      <c r="G20" s="165">
        <f>Položky!BC273</f>
        <v>0</v>
      </c>
      <c r="H20" s="165">
        <f>Položky!BD273</f>
        <v>0</v>
      </c>
      <c r="I20" s="166">
        <f>Položky!BE273</f>
        <v>0</v>
      </c>
    </row>
    <row r="21" spans="1:57" x14ac:dyDescent="0.2">
      <c r="A21" s="163" t="str">
        <f>Položky!B274</f>
        <v>767</v>
      </c>
      <c r="B21" s="90" t="str">
        <f>Položky!C274</f>
        <v>Konstrukce zámečnické</v>
      </c>
      <c r="C21" s="55"/>
      <c r="D21" s="91"/>
      <c r="E21" s="164">
        <f>Položky!BA278</f>
        <v>0</v>
      </c>
      <c r="F21" s="165">
        <f>Položky!BB278</f>
        <v>0</v>
      </c>
      <c r="G21" s="165">
        <f>Položky!BC278</f>
        <v>0</v>
      </c>
      <c r="H21" s="165">
        <f>Položky!BD278</f>
        <v>0</v>
      </c>
      <c r="I21" s="166">
        <f>Položky!BE278</f>
        <v>0</v>
      </c>
    </row>
    <row r="22" spans="1:57" x14ac:dyDescent="0.2">
      <c r="A22" s="163" t="str">
        <f>Položky!B279</f>
        <v>783</v>
      </c>
      <c r="B22" s="90" t="str">
        <f>Položky!C279</f>
        <v>Nátěry</v>
      </c>
      <c r="C22" s="55"/>
      <c r="D22" s="91"/>
      <c r="E22" s="164">
        <f>Položky!BA285</f>
        <v>0</v>
      </c>
      <c r="F22" s="165">
        <f>Položky!BB285</f>
        <v>0</v>
      </c>
      <c r="G22" s="165">
        <f>Položky!BC285</f>
        <v>0</v>
      </c>
      <c r="H22" s="165">
        <f>Položky!BD285</f>
        <v>0</v>
      </c>
      <c r="I22" s="166">
        <f>Položky!BE285</f>
        <v>0</v>
      </c>
    </row>
    <row r="23" spans="1:57" ht="13.5" thickBot="1" x14ac:dyDescent="0.25">
      <c r="A23" s="163" t="str">
        <f>Položky!B286</f>
        <v>M21</v>
      </c>
      <c r="B23" s="90" t="str">
        <f>Položky!C286</f>
        <v>Elektromontáže</v>
      </c>
      <c r="C23" s="55"/>
      <c r="D23" s="91"/>
      <c r="E23" s="164">
        <f>Položky!BA290</f>
        <v>0</v>
      </c>
      <c r="F23" s="165">
        <f>Položky!BB290</f>
        <v>0</v>
      </c>
      <c r="G23" s="165">
        <f>Položky!BC290</f>
        <v>0</v>
      </c>
      <c r="H23" s="165">
        <f>Položky!BD290</f>
        <v>0</v>
      </c>
      <c r="I23" s="166">
        <f>Položky!BE290</f>
        <v>0</v>
      </c>
    </row>
    <row r="24" spans="1:57" s="98" customFormat="1" ht="13.5" thickBot="1" x14ac:dyDescent="0.25">
      <c r="A24" s="92"/>
      <c r="B24" s="93" t="s">
        <v>58</v>
      </c>
      <c r="C24" s="93"/>
      <c r="D24" s="94"/>
      <c r="E24" s="95">
        <f>SUM(E7:E23)</f>
        <v>0</v>
      </c>
      <c r="F24" s="96">
        <f>SUM(F7:F23)</f>
        <v>0</v>
      </c>
      <c r="G24" s="96">
        <f>SUM(G7:G23)</f>
        <v>0</v>
      </c>
      <c r="H24" s="96">
        <f>SUM(H7:H23)</f>
        <v>0</v>
      </c>
      <c r="I24" s="97">
        <f>SUM(I7:I23)</f>
        <v>0</v>
      </c>
    </row>
    <row r="25" spans="1:57" x14ac:dyDescent="0.2">
      <c r="A25" s="55"/>
      <c r="B25" s="55"/>
      <c r="C25" s="55"/>
      <c r="D25" s="55"/>
      <c r="E25" s="55"/>
      <c r="F25" s="55"/>
      <c r="G25" s="55"/>
      <c r="H25" s="55"/>
      <c r="I25" s="55"/>
    </row>
    <row r="26" spans="1:57" ht="19.5" customHeight="1" x14ac:dyDescent="0.25">
      <c r="A26" s="83" t="s">
        <v>59</v>
      </c>
      <c r="B26" s="83"/>
      <c r="C26" s="83"/>
      <c r="D26" s="83"/>
      <c r="E26" s="83"/>
      <c r="F26" s="83"/>
      <c r="G26" s="99"/>
      <c r="H26" s="83"/>
      <c r="I26" s="83"/>
      <c r="BA26" s="30"/>
      <c r="BB26" s="30"/>
      <c r="BC26" s="30"/>
      <c r="BD26" s="30"/>
      <c r="BE26" s="30"/>
    </row>
    <row r="27" spans="1:57" ht="13.5" thickBot="1" x14ac:dyDescent="0.25">
      <c r="A27" s="55"/>
      <c r="B27" s="55"/>
      <c r="C27" s="55"/>
      <c r="D27" s="55"/>
      <c r="E27" s="55"/>
      <c r="F27" s="55"/>
      <c r="G27" s="55"/>
      <c r="H27" s="55"/>
      <c r="I27" s="55"/>
    </row>
    <row r="28" spans="1:57" x14ac:dyDescent="0.2">
      <c r="A28" s="60" t="s">
        <v>60</v>
      </c>
      <c r="B28" s="61"/>
      <c r="C28" s="61"/>
      <c r="D28" s="100"/>
      <c r="E28" s="101" t="s">
        <v>61</v>
      </c>
      <c r="F28" s="102" t="s">
        <v>62</v>
      </c>
      <c r="G28" s="103" t="s">
        <v>63</v>
      </c>
      <c r="H28" s="104"/>
      <c r="I28" s="105" t="s">
        <v>61</v>
      </c>
    </row>
    <row r="29" spans="1:57" x14ac:dyDescent="0.2">
      <c r="A29" s="53" t="s">
        <v>462</v>
      </c>
      <c r="B29" s="44"/>
      <c r="C29" s="44"/>
      <c r="D29" s="106"/>
      <c r="E29" s="206">
        <v>0</v>
      </c>
      <c r="F29" s="207">
        <v>0</v>
      </c>
      <c r="G29" s="107">
        <f t="shared" ref="G29:G36" si="0">CHOOSE(BA29+1,HSV+PSV,HSV+PSV+Mont,HSV+PSV+Dodavka+Mont,HSV,PSV,Mont,Dodavka,Mont+Dodavka,0)</f>
        <v>0</v>
      </c>
      <c r="H29" s="108"/>
      <c r="I29" s="109">
        <f t="shared" ref="I29:I36" si="1">E29+F29*G29/100</f>
        <v>0</v>
      </c>
      <c r="BA29">
        <v>0</v>
      </c>
    </row>
    <row r="30" spans="1:57" x14ac:dyDescent="0.2">
      <c r="A30" s="53" t="s">
        <v>463</v>
      </c>
      <c r="B30" s="44"/>
      <c r="C30" s="44"/>
      <c r="D30" s="106"/>
      <c r="E30" s="206">
        <v>0</v>
      </c>
      <c r="F30" s="207">
        <v>0</v>
      </c>
      <c r="G30" s="107">
        <f t="shared" si="0"/>
        <v>0</v>
      </c>
      <c r="H30" s="108"/>
      <c r="I30" s="109">
        <f t="shared" si="1"/>
        <v>0</v>
      </c>
      <c r="BA30">
        <v>0</v>
      </c>
    </row>
    <row r="31" spans="1:57" x14ac:dyDescent="0.2">
      <c r="A31" s="53" t="s">
        <v>464</v>
      </c>
      <c r="B31" s="44"/>
      <c r="C31" s="44"/>
      <c r="D31" s="106"/>
      <c r="E31" s="206">
        <v>0</v>
      </c>
      <c r="F31" s="207">
        <v>0</v>
      </c>
      <c r="G31" s="107">
        <f t="shared" si="0"/>
        <v>0</v>
      </c>
      <c r="H31" s="108"/>
      <c r="I31" s="109">
        <f t="shared" si="1"/>
        <v>0</v>
      </c>
      <c r="BA31">
        <v>0</v>
      </c>
    </row>
    <row r="32" spans="1:57" x14ac:dyDescent="0.2">
      <c r="A32" s="53" t="s">
        <v>465</v>
      </c>
      <c r="B32" s="44"/>
      <c r="C32" s="44"/>
      <c r="D32" s="106"/>
      <c r="E32" s="206">
        <v>0</v>
      </c>
      <c r="F32" s="207">
        <v>0</v>
      </c>
      <c r="G32" s="107">
        <f t="shared" si="0"/>
        <v>0</v>
      </c>
      <c r="H32" s="108"/>
      <c r="I32" s="109">
        <f t="shared" si="1"/>
        <v>0</v>
      </c>
      <c r="BA32">
        <v>0</v>
      </c>
    </row>
    <row r="33" spans="1:53" x14ac:dyDescent="0.2">
      <c r="A33" s="53" t="s">
        <v>466</v>
      </c>
      <c r="B33" s="44"/>
      <c r="C33" s="44"/>
      <c r="D33" s="106"/>
      <c r="E33" s="206">
        <v>0</v>
      </c>
      <c r="F33" s="207">
        <v>0</v>
      </c>
      <c r="G33" s="107">
        <f t="shared" si="0"/>
        <v>0</v>
      </c>
      <c r="H33" s="108"/>
      <c r="I33" s="109">
        <f t="shared" si="1"/>
        <v>0</v>
      </c>
      <c r="BA33">
        <v>1</v>
      </c>
    </row>
    <row r="34" spans="1:53" x14ac:dyDescent="0.2">
      <c r="A34" s="53" t="s">
        <v>467</v>
      </c>
      <c r="B34" s="44"/>
      <c r="C34" s="44"/>
      <c r="D34" s="106"/>
      <c r="E34" s="206">
        <v>0</v>
      </c>
      <c r="F34" s="207">
        <v>0</v>
      </c>
      <c r="G34" s="107">
        <f t="shared" si="0"/>
        <v>0</v>
      </c>
      <c r="H34" s="108"/>
      <c r="I34" s="109">
        <f t="shared" si="1"/>
        <v>0</v>
      </c>
      <c r="BA34">
        <v>1</v>
      </c>
    </row>
    <row r="35" spans="1:53" x14ac:dyDescent="0.2">
      <c r="A35" s="53" t="s">
        <v>468</v>
      </c>
      <c r="B35" s="44"/>
      <c r="C35" s="44"/>
      <c r="D35" s="106"/>
      <c r="E35" s="206">
        <v>0</v>
      </c>
      <c r="F35" s="207">
        <v>0</v>
      </c>
      <c r="G35" s="107">
        <f t="shared" si="0"/>
        <v>0</v>
      </c>
      <c r="H35" s="108"/>
      <c r="I35" s="109">
        <f t="shared" si="1"/>
        <v>0</v>
      </c>
      <c r="BA35">
        <v>2</v>
      </c>
    </row>
    <row r="36" spans="1:53" x14ac:dyDescent="0.2">
      <c r="A36" s="53" t="s">
        <v>469</v>
      </c>
      <c r="B36" s="44"/>
      <c r="C36" s="44"/>
      <c r="D36" s="106"/>
      <c r="E36" s="206">
        <v>0</v>
      </c>
      <c r="F36" s="207">
        <v>0</v>
      </c>
      <c r="G36" s="107">
        <f t="shared" si="0"/>
        <v>0</v>
      </c>
      <c r="H36" s="108"/>
      <c r="I36" s="109">
        <f t="shared" si="1"/>
        <v>0</v>
      </c>
      <c r="BA36">
        <v>2</v>
      </c>
    </row>
    <row r="37" spans="1:53" ht="13.5" thickBot="1" x14ac:dyDescent="0.25">
      <c r="A37" s="110"/>
      <c r="B37" s="111" t="s">
        <v>64</v>
      </c>
      <c r="C37" s="112"/>
      <c r="D37" s="113"/>
      <c r="E37" s="114"/>
      <c r="F37" s="115"/>
      <c r="G37" s="115"/>
      <c r="H37" s="197">
        <f>SUM(I29:I36)</f>
        <v>0</v>
      </c>
      <c r="I37" s="198"/>
    </row>
    <row r="39" spans="1:53" x14ac:dyDescent="0.2">
      <c r="B39" s="98"/>
      <c r="F39" s="116"/>
      <c r="G39" s="117"/>
      <c r="H39" s="117"/>
      <c r="I39" s="118"/>
    </row>
    <row r="40" spans="1:53" x14ac:dyDescent="0.2">
      <c r="F40" s="116"/>
      <c r="G40" s="117"/>
      <c r="H40" s="117"/>
      <c r="I40" s="118"/>
    </row>
    <row r="41" spans="1:53" x14ac:dyDescent="0.2">
      <c r="F41" s="116"/>
      <c r="G41" s="117"/>
      <c r="H41" s="117"/>
      <c r="I41" s="118"/>
    </row>
    <row r="42" spans="1:53" x14ac:dyDescent="0.2">
      <c r="F42" s="116"/>
      <c r="G42" s="117"/>
      <c r="H42" s="117"/>
      <c r="I42" s="118"/>
    </row>
    <row r="43" spans="1:53" x14ac:dyDescent="0.2">
      <c r="F43" s="116"/>
      <c r="G43" s="117"/>
      <c r="H43" s="117"/>
      <c r="I43" s="118"/>
    </row>
    <row r="44" spans="1:53" x14ac:dyDescent="0.2">
      <c r="F44" s="116"/>
      <c r="G44" s="117"/>
      <c r="H44" s="117"/>
      <c r="I44" s="118"/>
    </row>
    <row r="45" spans="1:53" x14ac:dyDescent="0.2">
      <c r="F45" s="116"/>
      <c r="G45" s="117"/>
      <c r="H45" s="117"/>
      <c r="I45" s="118"/>
    </row>
    <row r="46" spans="1:53" x14ac:dyDescent="0.2">
      <c r="F46" s="116"/>
      <c r="G46" s="117"/>
      <c r="H46" s="117"/>
      <c r="I46" s="118"/>
    </row>
    <row r="47" spans="1:53" x14ac:dyDescent="0.2">
      <c r="F47" s="116"/>
      <c r="G47" s="117"/>
      <c r="H47" s="117"/>
      <c r="I47" s="118"/>
    </row>
    <row r="48" spans="1:53" x14ac:dyDescent="0.2">
      <c r="F48" s="116"/>
      <c r="G48" s="117"/>
      <c r="H48" s="117"/>
      <c r="I48" s="118"/>
    </row>
    <row r="49" spans="6:9" x14ac:dyDescent="0.2">
      <c r="F49" s="116"/>
      <c r="G49" s="117"/>
      <c r="H49" s="117"/>
      <c r="I49" s="118"/>
    </row>
    <row r="50" spans="6:9" x14ac:dyDescent="0.2">
      <c r="F50" s="116"/>
      <c r="G50" s="117"/>
      <c r="H50" s="117"/>
      <c r="I50" s="118"/>
    </row>
    <row r="51" spans="6:9" x14ac:dyDescent="0.2">
      <c r="F51" s="116"/>
      <c r="G51" s="117"/>
      <c r="H51" s="117"/>
      <c r="I51" s="118"/>
    </row>
    <row r="52" spans="6:9" x14ac:dyDescent="0.2">
      <c r="F52" s="116"/>
      <c r="G52" s="117"/>
      <c r="H52" s="117"/>
      <c r="I52" s="118"/>
    </row>
    <row r="53" spans="6:9" x14ac:dyDescent="0.2">
      <c r="F53" s="116"/>
      <c r="G53" s="117"/>
      <c r="H53" s="117"/>
      <c r="I53" s="118"/>
    </row>
    <row r="54" spans="6:9" x14ac:dyDescent="0.2">
      <c r="F54" s="116"/>
      <c r="G54" s="117"/>
      <c r="H54" s="117"/>
      <c r="I54" s="118"/>
    </row>
    <row r="55" spans="6:9" x14ac:dyDescent="0.2">
      <c r="F55" s="116"/>
      <c r="G55" s="117"/>
      <c r="H55" s="117"/>
      <c r="I55" s="118"/>
    </row>
    <row r="56" spans="6:9" x14ac:dyDescent="0.2">
      <c r="F56" s="116"/>
      <c r="G56" s="117"/>
      <c r="H56" s="117"/>
      <c r="I56" s="118"/>
    </row>
    <row r="57" spans="6:9" x14ac:dyDescent="0.2">
      <c r="F57" s="116"/>
      <c r="G57" s="117"/>
      <c r="H57" s="117"/>
      <c r="I57" s="118"/>
    </row>
    <row r="58" spans="6:9" x14ac:dyDescent="0.2">
      <c r="F58" s="116"/>
      <c r="G58" s="117"/>
      <c r="H58" s="117"/>
      <c r="I58" s="118"/>
    </row>
    <row r="59" spans="6:9" x14ac:dyDescent="0.2">
      <c r="F59" s="116"/>
      <c r="G59" s="117"/>
      <c r="H59" s="117"/>
      <c r="I59" s="118"/>
    </row>
    <row r="60" spans="6:9" x14ac:dyDescent="0.2">
      <c r="F60" s="116"/>
      <c r="G60" s="117"/>
      <c r="H60" s="117"/>
      <c r="I60" s="118"/>
    </row>
    <row r="61" spans="6:9" x14ac:dyDescent="0.2">
      <c r="F61" s="116"/>
      <c r="G61" s="117"/>
      <c r="H61" s="117"/>
      <c r="I61" s="118"/>
    </row>
    <row r="62" spans="6:9" x14ac:dyDescent="0.2">
      <c r="F62" s="116"/>
      <c r="G62" s="117"/>
      <c r="H62" s="117"/>
      <c r="I62" s="118"/>
    </row>
    <row r="63" spans="6:9" x14ac:dyDescent="0.2">
      <c r="F63" s="116"/>
      <c r="G63" s="117"/>
      <c r="H63" s="117"/>
      <c r="I63" s="118"/>
    </row>
    <row r="64" spans="6:9" x14ac:dyDescent="0.2">
      <c r="F64" s="116"/>
      <c r="G64" s="117"/>
      <c r="H64" s="117"/>
      <c r="I64" s="118"/>
    </row>
    <row r="65" spans="6:9" x14ac:dyDescent="0.2">
      <c r="F65" s="116"/>
      <c r="G65" s="117"/>
      <c r="H65" s="117"/>
      <c r="I65" s="118"/>
    </row>
    <row r="66" spans="6:9" x14ac:dyDescent="0.2">
      <c r="F66" s="116"/>
      <c r="G66" s="117"/>
      <c r="H66" s="117"/>
      <c r="I66" s="118"/>
    </row>
    <row r="67" spans="6:9" x14ac:dyDescent="0.2">
      <c r="F67" s="116"/>
      <c r="G67" s="117"/>
      <c r="H67" s="117"/>
      <c r="I67" s="118"/>
    </row>
    <row r="68" spans="6:9" x14ac:dyDescent="0.2">
      <c r="F68" s="116"/>
      <c r="G68" s="117"/>
      <c r="H68" s="117"/>
      <c r="I68" s="118"/>
    </row>
    <row r="69" spans="6:9" x14ac:dyDescent="0.2">
      <c r="F69" s="116"/>
      <c r="G69" s="117"/>
      <c r="H69" s="117"/>
      <c r="I69" s="118"/>
    </row>
    <row r="70" spans="6:9" x14ac:dyDescent="0.2">
      <c r="F70" s="116"/>
      <c r="G70" s="117"/>
      <c r="H70" s="117"/>
      <c r="I70" s="118"/>
    </row>
    <row r="71" spans="6:9" x14ac:dyDescent="0.2">
      <c r="F71" s="116"/>
      <c r="G71" s="117"/>
      <c r="H71" s="117"/>
      <c r="I71" s="118"/>
    </row>
    <row r="72" spans="6:9" x14ac:dyDescent="0.2">
      <c r="F72" s="116"/>
      <c r="G72" s="117"/>
      <c r="H72" s="117"/>
      <c r="I72" s="118"/>
    </row>
    <row r="73" spans="6:9" x14ac:dyDescent="0.2">
      <c r="F73" s="116"/>
      <c r="G73" s="117"/>
      <c r="H73" s="117"/>
      <c r="I73" s="118"/>
    </row>
    <row r="74" spans="6:9" x14ac:dyDescent="0.2">
      <c r="F74" s="116"/>
      <c r="G74" s="117"/>
      <c r="H74" s="117"/>
      <c r="I74" s="118"/>
    </row>
    <row r="75" spans="6:9" x14ac:dyDescent="0.2">
      <c r="F75" s="116"/>
      <c r="G75" s="117"/>
      <c r="H75" s="117"/>
      <c r="I75" s="118"/>
    </row>
    <row r="76" spans="6:9" x14ac:dyDescent="0.2">
      <c r="F76" s="116"/>
      <c r="G76" s="117"/>
      <c r="H76" s="117"/>
      <c r="I76" s="118"/>
    </row>
    <row r="77" spans="6:9" x14ac:dyDescent="0.2">
      <c r="F77" s="116"/>
      <c r="G77" s="117"/>
      <c r="H77" s="117"/>
      <c r="I77" s="118"/>
    </row>
    <row r="78" spans="6:9" x14ac:dyDescent="0.2">
      <c r="F78" s="116"/>
      <c r="G78" s="117"/>
      <c r="H78" s="117"/>
      <c r="I78" s="118"/>
    </row>
    <row r="79" spans="6:9" x14ac:dyDescent="0.2">
      <c r="F79" s="116"/>
      <c r="G79" s="117"/>
      <c r="H79" s="117"/>
      <c r="I79" s="118"/>
    </row>
    <row r="80" spans="6:9" x14ac:dyDescent="0.2">
      <c r="F80" s="116"/>
      <c r="G80" s="117"/>
      <c r="H80" s="117"/>
      <c r="I80" s="118"/>
    </row>
    <row r="81" spans="6:9" x14ac:dyDescent="0.2">
      <c r="F81" s="116"/>
      <c r="G81" s="117"/>
      <c r="H81" s="117"/>
      <c r="I81" s="118"/>
    </row>
    <row r="82" spans="6:9" x14ac:dyDescent="0.2">
      <c r="F82" s="116"/>
      <c r="G82" s="117"/>
      <c r="H82" s="117"/>
      <c r="I82" s="118"/>
    </row>
    <row r="83" spans="6:9" x14ac:dyDescent="0.2">
      <c r="F83" s="116"/>
      <c r="G83" s="117"/>
      <c r="H83" s="117"/>
      <c r="I83" s="118"/>
    </row>
    <row r="84" spans="6:9" x14ac:dyDescent="0.2">
      <c r="F84" s="116"/>
      <c r="G84" s="117"/>
      <c r="H84" s="117"/>
      <c r="I84" s="118"/>
    </row>
    <row r="85" spans="6:9" x14ac:dyDescent="0.2">
      <c r="F85" s="116"/>
      <c r="G85" s="117"/>
      <c r="H85" s="117"/>
      <c r="I85" s="118"/>
    </row>
    <row r="86" spans="6:9" x14ac:dyDescent="0.2">
      <c r="F86" s="116"/>
      <c r="G86" s="117"/>
      <c r="H86" s="117"/>
      <c r="I86" s="118"/>
    </row>
    <row r="87" spans="6:9" x14ac:dyDescent="0.2">
      <c r="F87" s="116"/>
      <c r="G87" s="117"/>
      <c r="H87" s="117"/>
      <c r="I87" s="118"/>
    </row>
    <row r="88" spans="6:9" x14ac:dyDescent="0.2">
      <c r="F88" s="116"/>
      <c r="G88" s="117"/>
      <c r="H88" s="117"/>
      <c r="I88" s="118"/>
    </row>
  </sheetData>
  <sheetProtection algorithmName="SHA-512" hashValue="rBUB51+ejRH7LNOrnVnzKa/lrrfesG4QIPOM4oaTelJhaD4jfKuvxEcDlGNZP/rGqrPk8voIDEntp0NxxQptVg==" saltValue="f0KbUjVNdXMmpToGZDvEsA==" spinCount="100000" sheet="1" objects="1" scenarios="1"/>
  <mergeCells count="4">
    <mergeCell ref="A1:B1"/>
    <mergeCell ref="A2:B2"/>
    <mergeCell ref="G2:I2"/>
    <mergeCell ref="H37:I3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351"/>
  <sheetViews>
    <sheetView showGridLines="0" showZeros="0" topLeftCell="A193" zoomScale="90" zoomScaleNormal="90" workbookViewId="0">
      <selection activeCell="F206" sqref="F206"/>
    </sheetView>
  </sheetViews>
  <sheetFormatPr defaultColWidth="9.140625" defaultRowHeight="12.75" x14ac:dyDescent="0.2"/>
  <cols>
    <col min="1" max="1" width="4.42578125" style="119" customWidth="1"/>
    <col min="2" max="2" width="11.5703125" style="119" customWidth="1"/>
    <col min="3" max="3" width="40.42578125" style="119" customWidth="1"/>
    <col min="4" max="4" width="5.5703125" style="119" customWidth="1"/>
    <col min="5" max="5" width="8.5703125" style="159" customWidth="1"/>
    <col min="6" max="6" width="9.85546875" style="119" customWidth="1"/>
    <col min="7" max="7" width="13.85546875" style="119" customWidth="1"/>
    <col min="8" max="11" width="9.140625" style="119"/>
    <col min="12" max="12" width="75.28515625" style="119" customWidth="1"/>
    <col min="13" max="13" width="45.28515625" style="119" customWidth="1"/>
    <col min="14" max="16384" width="9.140625" style="119"/>
  </cols>
  <sheetData>
    <row r="1" spans="1:104" ht="15.75" x14ac:dyDescent="0.25">
      <c r="A1" s="201" t="s">
        <v>65</v>
      </c>
      <c r="B1" s="201"/>
      <c r="C1" s="201"/>
      <c r="D1" s="201"/>
      <c r="E1" s="201"/>
      <c r="F1" s="201"/>
      <c r="G1" s="201"/>
    </row>
    <row r="2" spans="1:104" ht="14.25" customHeight="1" thickBot="1" x14ac:dyDescent="0.25">
      <c r="A2" s="120"/>
      <c r="B2" s="121"/>
      <c r="C2" s="122"/>
      <c r="D2" s="122"/>
      <c r="E2" s="123"/>
      <c r="F2" s="122"/>
      <c r="G2" s="122"/>
    </row>
    <row r="3" spans="1:104" ht="13.5" thickTop="1" x14ac:dyDescent="0.2">
      <c r="A3" s="190" t="s">
        <v>49</v>
      </c>
      <c r="B3" s="191"/>
      <c r="C3" s="73" t="str">
        <f>CONCATENATE(cislostavby," ",nazevstavby)</f>
        <v>Si_202312 VÝMĚNA STŘEŠ. PLÁŠTĚ A OPRAVA KROVU</v>
      </c>
      <c r="D3" s="74"/>
      <c r="E3" s="124" t="s">
        <v>66</v>
      </c>
      <c r="F3" s="125">
        <f>Rekapitulace!H1</f>
        <v>3</v>
      </c>
      <c r="G3" s="126"/>
    </row>
    <row r="4" spans="1:104" ht="13.5" thickBot="1" x14ac:dyDescent="0.25">
      <c r="A4" s="202" t="s">
        <v>51</v>
      </c>
      <c r="B4" s="193"/>
      <c r="C4" s="79" t="str">
        <f>CONCATENATE(cisloobjektu," ",nazevobjektu)</f>
        <v>SO 01 Stavební část</v>
      </c>
      <c r="D4" s="80"/>
      <c r="E4" s="203" t="str">
        <f>Rekapitulace!G2</f>
        <v>stavební část_ cú 2023</v>
      </c>
      <c r="F4" s="204"/>
      <c r="G4" s="205"/>
    </row>
    <row r="5" spans="1:104" ht="13.5" thickTop="1" x14ac:dyDescent="0.2">
      <c r="A5" s="127"/>
      <c r="B5" s="120"/>
      <c r="C5" s="120"/>
      <c r="D5" s="120"/>
      <c r="E5" s="128"/>
      <c r="F5" s="120"/>
      <c r="G5" s="120"/>
    </row>
    <row r="6" spans="1:104" x14ac:dyDescent="0.2">
      <c r="A6" s="129" t="s">
        <v>67</v>
      </c>
      <c r="B6" s="130" t="s">
        <v>68</v>
      </c>
      <c r="C6" s="130" t="s">
        <v>69</v>
      </c>
      <c r="D6" s="130" t="s">
        <v>70</v>
      </c>
      <c r="E6" s="130" t="s">
        <v>71</v>
      </c>
      <c r="F6" s="130" t="s">
        <v>72</v>
      </c>
      <c r="G6" s="131" t="s">
        <v>73</v>
      </c>
    </row>
    <row r="7" spans="1:104" x14ac:dyDescent="0.2">
      <c r="A7" s="132" t="s">
        <v>74</v>
      </c>
      <c r="B7" s="133" t="s">
        <v>81</v>
      </c>
      <c r="C7" s="134" t="s">
        <v>82</v>
      </c>
      <c r="D7" s="135"/>
      <c r="E7" s="136"/>
      <c r="F7" s="136"/>
      <c r="G7" s="137"/>
      <c r="O7" s="138">
        <v>1</v>
      </c>
    </row>
    <row r="8" spans="1:104" x14ac:dyDescent="0.2">
      <c r="A8" s="139">
        <v>1</v>
      </c>
      <c r="B8" s="140" t="s">
        <v>83</v>
      </c>
      <c r="C8" s="141" t="s">
        <v>84</v>
      </c>
      <c r="D8" s="142" t="s">
        <v>85</v>
      </c>
      <c r="E8" s="143">
        <v>10</v>
      </c>
      <c r="F8" s="171"/>
      <c r="G8" s="144">
        <f>E8*F8</f>
        <v>0</v>
      </c>
      <c r="O8" s="138">
        <v>2</v>
      </c>
      <c r="AA8" s="119">
        <v>1</v>
      </c>
      <c r="AB8" s="119">
        <v>1</v>
      </c>
      <c r="AC8" s="119">
        <v>1</v>
      </c>
      <c r="AZ8" s="119">
        <v>1</v>
      </c>
      <c r="BA8" s="119">
        <f>IF(AZ8=1,G8,0)</f>
        <v>0</v>
      </c>
      <c r="BB8" s="119">
        <f>IF(AZ8=2,G8,0)</f>
        <v>0</v>
      </c>
      <c r="BC8" s="119">
        <f>IF(AZ8=3,G8,0)</f>
        <v>0</v>
      </c>
      <c r="BD8" s="119">
        <f>IF(AZ8=4,G8,0)</f>
        <v>0</v>
      </c>
      <c r="BE8" s="119">
        <f>IF(AZ8=5,G8,0)</f>
        <v>0</v>
      </c>
      <c r="CA8" s="145">
        <v>1</v>
      </c>
      <c r="CB8" s="145">
        <v>1</v>
      </c>
      <c r="CZ8" s="119">
        <v>0</v>
      </c>
    </row>
    <row r="9" spans="1:104" x14ac:dyDescent="0.2">
      <c r="A9" s="146"/>
      <c r="B9" s="148"/>
      <c r="C9" s="199" t="s">
        <v>86</v>
      </c>
      <c r="D9" s="200"/>
      <c r="E9" s="149">
        <v>10</v>
      </c>
      <c r="F9" s="172"/>
      <c r="G9" s="150"/>
      <c r="M9" s="147" t="s">
        <v>86</v>
      </c>
      <c r="O9" s="138"/>
    </row>
    <row r="10" spans="1:104" ht="22.5" x14ac:dyDescent="0.2">
      <c r="A10" s="139">
        <v>2</v>
      </c>
      <c r="B10" s="140" t="s">
        <v>87</v>
      </c>
      <c r="C10" s="141" t="s">
        <v>88</v>
      </c>
      <c r="D10" s="142" t="s">
        <v>89</v>
      </c>
      <c r="E10" s="143">
        <v>19.077999999999999</v>
      </c>
      <c r="F10" s="171"/>
      <c r="G10" s="144">
        <f>E10*F10</f>
        <v>0</v>
      </c>
      <c r="O10" s="138">
        <v>2</v>
      </c>
      <c r="AA10" s="119">
        <v>1</v>
      </c>
      <c r="AB10" s="119">
        <v>1</v>
      </c>
      <c r="AC10" s="119">
        <v>1</v>
      </c>
      <c r="AZ10" s="119">
        <v>1</v>
      </c>
      <c r="BA10" s="119">
        <f>IF(AZ10=1,G10,0)</f>
        <v>0</v>
      </c>
      <c r="BB10" s="119">
        <f>IF(AZ10=2,G10,0)</f>
        <v>0</v>
      </c>
      <c r="BC10" s="119">
        <f>IF(AZ10=3,G10,0)</f>
        <v>0</v>
      </c>
      <c r="BD10" s="119">
        <f>IF(AZ10=4,G10,0)</f>
        <v>0</v>
      </c>
      <c r="BE10" s="119">
        <f>IF(AZ10=5,G10,0)</f>
        <v>0</v>
      </c>
      <c r="CA10" s="145">
        <v>1</v>
      </c>
      <c r="CB10" s="145">
        <v>1</v>
      </c>
      <c r="CZ10" s="119">
        <v>0</v>
      </c>
    </row>
    <row r="11" spans="1:104" x14ac:dyDescent="0.2">
      <c r="A11" s="146"/>
      <c r="B11" s="148"/>
      <c r="C11" s="199" t="s">
        <v>90</v>
      </c>
      <c r="D11" s="200"/>
      <c r="E11" s="149">
        <v>0</v>
      </c>
      <c r="F11" s="172"/>
      <c r="G11" s="150"/>
      <c r="M11" s="147" t="s">
        <v>90</v>
      </c>
      <c r="O11" s="138"/>
    </row>
    <row r="12" spans="1:104" x14ac:dyDescent="0.2">
      <c r="A12" s="146"/>
      <c r="B12" s="148"/>
      <c r="C12" s="199" t="s">
        <v>91</v>
      </c>
      <c r="D12" s="200"/>
      <c r="E12" s="149">
        <v>19.077999999999999</v>
      </c>
      <c r="F12" s="172"/>
      <c r="G12" s="150"/>
      <c r="M12" s="147" t="s">
        <v>91</v>
      </c>
      <c r="O12" s="138"/>
    </row>
    <row r="13" spans="1:104" x14ac:dyDescent="0.2">
      <c r="A13" s="139">
        <v>3</v>
      </c>
      <c r="B13" s="140" t="s">
        <v>92</v>
      </c>
      <c r="C13" s="141" t="s">
        <v>93</v>
      </c>
      <c r="D13" s="142" t="s">
        <v>85</v>
      </c>
      <c r="E13" s="143">
        <v>10</v>
      </c>
      <c r="F13" s="171"/>
      <c r="G13" s="144">
        <f>E13*F13</f>
        <v>0</v>
      </c>
      <c r="O13" s="138">
        <v>2</v>
      </c>
      <c r="AA13" s="119">
        <v>12</v>
      </c>
      <c r="AB13" s="119">
        <v>0</v>
      </c>
      <c r="AC13" s="119">
        <v>148</v>
      </c>
      <c r="AZ13" s="119">
        <v>1</v>
      </c>
      <c r="BA13" s="119">
        <f>IF(AZ13=1,G13,0)</f>
        <v>0</v>
      </c>
      <c r="BB13" s="119">
        <f>IF(AZ13=2,G13,0)</f>
        <v>0</v>
      </c>
      <c r="BC13" s="119">
        <f>IF(AZ13=3,G13,0)</f>
        <v>0</v>
      </c>
      <c r="BD13" s="119">
        <f>IF(AZ13=4,G13,0)</f>
        <v>0</v>
      </c>
      <c r="BE13" s="119">
        <f>IF(AZ13=5,G13,0)</f>
        <v>0</v>
      </c>
      <c r="CA13" s="145">
        <v>12</v>
      </c>
      <c r="CB13" s="145">
        <v>0</v>
      </c>
      <c r="CZ13" s="119">
        <v>4.2500000000000003E-2</v>
      </c>
    </row>
    <row r="14" spans="1:104" ht="22.5" x14ac:dyDescent="0.2">
      <c r="A14" s="146"/>
      <c r="B14" s="148"/>
      <c r="C14" s="199" t="s">
        <v>94</v>
      </c>
      <c r="D14" s="200"/>
      <c r="E14" s="149">
        <v>10</v>
      </c>
      <c r="F14" s="172"/>
      <c r="G14" s="150"/>
      <c r="M14" s="147" t="s">
        <v>94</v>
      </c>
      <c r="O14" s="138"/>
    </row>
    <row r="15" spans="1:104" x14ac:dyDescent="0.2">
      <c r="A15" s="151"/>
      <c r="B15" s="152" t="s">
        <v>75</v>
      </c>
      <c r="C15" s="153" t="str">
        <f>CONCATENATE(B7," ",C7)</f>
        <v>34 Stěny a příčky</v>
      </c>
      <c r="D15" s="154"/>
      <c r="E15" s="155"/>
      <c r="F15" s="173"/>
      <c r="G15" s="156">
        <f>SUM(G7:G14)</f>
        <v>0</v>
      </c>
      <c r="O15" s="138">
        <v>4</v>
      </c>
      <c r="BA15" s="157">
        <f>SUM(BA7:BA14)</f>
        <v>0</v>
      </c>
      <c r="BB15" s="157">
        <f>SUM(BB7:BB14)</f>
        <v>0</v>
      </c>
      <c r="BC15" s="157">
        <f>SUM(BC7:BC14)</f>
        <v>0</v>
      </c>
      <c r="BD15" s="157">
        <f>SUM(BD7:BD14)</f>
        <v>0</v>
      </c>
      <c r="BE15" s="157">
        <f>SUM(BE7:BE14)</f>
        <v>0</v>
      </c>
    </row>
    <row r="16" spans="1:104" x14ac:dyDescent="0.2">
      <c r="A16" s="132" t="s">
        <v>74</v>
      </c>
      <c r="B16" s="133" t="s">
        <v>95</v>
      </c>
      <c r="C16" s="134" t="s">
        <v>96</v>
      </c>
      <c r="D16" s="135"/>
      <c r="E16" s="136"/>
      <c r="F16" s="174"/>
      <c r="G16" s="137"/>
      <c r="O16" s="138">
        <v>1</v>
      </c>
    </row>
    <row r="17" spans="1:104" x14ac:dyDescent="0.2">
      <c r="A17" s="139">
        <v>4</v>
      </c>
      <c r="B17" s="140" t="s">
        <v>97</v>
      </c>
      <c r="C17" s="141" t="s">
        <v>98</v>
      </c>
      <c r="D17" s="142" t="s">
        <v>99</v>
      </c>
      <c r="E17" s="143">
        <v>1.177</v>
      </c>
      <c r="F17" s="171"/>
      <c r="G17" s="144">
        <f>E17*F17</f>
        <v>0</v>
      </c>
      <c r="O17" s="138">
        <v>2</v>
      </c>
      <c r="AA17" s="119">
        <v>1</v>
      </c>
      <c r="AB17" s="119">
        <v>1</v>
      </c>
      <c r="AC17" s="119">
        <v>1</v>
      </c>
      <c r="AZ17" s="119">
        <v>1</v>
      </c>
      <c r="BA17" s="119">
        <f>IF(AZ17=1,G17,0)</f>
        <v>0</v>
      </c>
      <c r="BB17" s="119">
        <f>IF(AZ17=2,G17,0)</f>
        <v>0</v>
      </c>
      <c r="BC17" s="119">
        <f>IF(AZ17=3,G17,0)</f>
        <v>0</v>
      </c>
      <c r="BD17" s="119">
        <f>IF(AZ17=4,G17,0)</f>
        <v>0</v>
      </c>
      <c r="BE17" s="119">
        <f>IF(AZ17=5,G17,0)</f>
        <v>0</v>
      </c>
      <c r="CA17" s="145">
        <v>1</v>
      </c>
      <c r="CB17" s="145">
        <v>1</v>
      </c>
      <c r="CZ17" s="119">
        <v>2.5251100000000002</v>
      </c>
    </row>
    <row r="18" spans="1:104" x14ac:dyDescent="0.2">
      <c r="A18" s="146"/>
      <c r="B18" s="148"/>
      <c r="C18" s="199" t="s">
        <v>100</v>
      </c>
      <c r="D18" s="200"/>
      <c r="E18" s="149">
        <v>1.177</v>
      </c>
      <c r="F18" s="172"/>
      <c r="G18" s="150"/>
      <c r="M18" s="147" t="s">
        <v>100</v>
      </c>
      <c r="O18" s="138"/>
    </row>
    <row r="19" spans="1:104" x14ac:dyDescent="0.2">
      <c r="A19" s="139">
        <v>5</v>
      </c>
      <c r="B19" s="140" t="s">
        <v>101</v>
      </c>
      <c r="C19" s="141" t="s">
        <v>102</v>
      </c>
      <c r="D19" s="142" t="s">
        <v>89</v>
      </c>
      <c r="E19" s="143">
        <v>15.693</v>
      </c>
      <c r="F19" s="171"/>
      <c r="G19" s="144">
        <f>E19*F19</f>
        <v>0</v>
      </c>
      <c r="O19" s="138">
        <v>2</v>
      </c>
      <c r="AA19" s="119">
        <v>1</v>
      </c>
      <c r="AB19" s="119">
        <v>1</v>
      </c>
      <c r="AC19" s="119">
        <v>1</v>
      </c>
      <c r="AZ19" s="119">
        <v>1</v>
      </c>
      <c r="BA19" s="119">
        <f>IF(AZ19=1,G19,0)</f>
        <v>0</v>
      </c>
      <c r="BB19" s="119">
        <f>IF(AZ19=2,G19,0)</f>
        <v>0</v>
      </c>
      <c r="BC19" s="119">
        <f>IF(AZ19=3,G19,0)</f>
        <v>0</v>
      </c>
      <c r="BD19" s="119">
        <f>IF(AZ19=4,G19,0)</f>
        <v>0</v>
      </c>
      <c r="BE19" s="119">
        <f>IF(AZ19=5,G19,0)</f>
        <v>0</v>
      </c>
      <c r="CA19" s="145">
        <v>1</v>
      </c>
      <c r="CB19" s="145">
        <v>1</v>
      </c>
      <c r="CZ19" s="119">
        <v>7.8200000000000006E-3</v>
      </c>
    </row>
    <row r="20" spans="1:104" x14ac:dyDescent="0.2">
      <c r="A20" s="146"/>
      <c r="B20" s="148"/>
      <c r="C20" s="199" t="s">
        <v>103</v>
      </c>
      <c r="D20" s="200"/>
      <c r="E20" s="149">
        <v>15.693</v>
      </c>
      <c r="F20" s="172"/>
      <c r="G20" s="150"/>
      <c r="M20" s="147" t="s">
        <v>103</v>
      </c>
      <c r="O20" s="138"/>
    </row>
    <row r="21" spans="1:104" x14ac:dyDescent="0.2">
      <c r="A21" s="139">
        <v>6</v>
      </c>
      <c r="B21" s="140" t="s">
        <v>104</v>
      </c>
      <c r="C21" s="141" t="s">
        <v>105</v>
      </c>
      <c r="D21" s="142" t="s">
        <v>89</v>
      </c>
      <c r="E21" s="143">
        <v>15.693</v>
      </c>
      <c r="F21" s="171"/>
      <c r="G21" s="144">
        <f>E21*F21</f>
        <v>0</v>
      </c>
      <c r="O21" s="138">
        <v>2</v>
      </c>
      <c r="AA21" s="119">
        <v>1</v>
      </c>
      <c r="AB21" s="119">
        <v>1</v>
      </c>
      <c r="AC21" s="119">
        <v>1</v>
      </c>
      <c r="AZ21" s="119">
        <v>1</v>
      </c>
      <c r="BA21" s="119">
        <f>IF(AZ21=1,G21,0)</f>
        <v>0</v>
      </c>
      <c r="BB21" s="119">
        <f>IF(AZ21=2,G21,0)</f>
        <v>0</v>
      </c>
      <c r="BC21" s="119">
        <f>IF(AZ21=3,G21,0)</f>
        <v>0</v>
      </c>
      <c r="BD21" s="119">
        <f>IF(AZ21=4,G21,0)</f>
        <v>0</v>
      </c>
      <c r="BE21" s="119">
        <f>IF(AZ21=5,G21,0)</f>
        <v>0</v>
      </c>
      <c r="CA21" s="145">
        <v>1</v>
      </c>
      <c r="CB21" s="145">
        <v>1</v>
      </c>
      <c r="CZ21" s="119">
        <v>0</v>
      </c>
    </row>
    <row r="22" spans="1:104" x14ac:dyDescent="0.2">
      <c r="A22" s="139">
        <v>7</v>
      </c>
      <c r="B22" s="140" t="s">
        <v>106</v>
      </c>
      <c r="C22" s="141" t="s">
        <v>107</v>
      </c>
      <c r="D22" s="142" t="s">
        <v>108</v>
      </c>
      <c r="E22" s="143">
        <v>0.2616</v>
      </c>
      <c r="F22" s="171"/>
      <c r="G22" s="144">
        <f>E22*F22</f>
        <v>0</v>
      </c>
      <c r="O22" s="138">
        <v>2</v>
      </c>
      <c r="AA22" s="119">
        <v>1</v>
      </c>
      <c r="AB22" s="119">
        <v>1</v>
      </c>
      <c r="AC22" s="119">
        <v>1</v>
      </c>
      <c r="AZ22" s="119">
        <v>1</v>
      </c>
      <c r="BA22" s="119">
        <f>IF(AZ22=1,G22,0)</f>
        <v>0</v>
      </c>
      <c r="BB22" s="119">
        <f>IF(AZ22=2,G22,0)</f>
        <v>0</v>
      </c>
      <c r="BC22" s="119">
        <f>IF(AZ22=3,G22,0)</f>
        <v>0</v>
      </c>
      <c r="BD22" s="119">
        <f>IF(AZ22=4,G22,0)</f>
        <v>0</v>
      </c>
      <c r="BE22" s="119">
        <f>IF(AZ22=5,G22,0)</f>
        <v>0</v>
      </c>
      <c r="CA22" s="145">
        <v>1</v>
      </c>
      <c r="CB22" s="145">
        <v>1</v>
      </c>
      <c r="CZ22" s="119">
        <v>1.0166500000000001</v>
      </c>
    </row>
    <row r="23" spans="1:104" x14ac:dyDescent="0.2">
      <c r="A23" s="146"/>
      <c r="B23" s="148"/>
      <c r="C23" s="199" t="s">
        <v>109</v>
      </c>
      <c r="D23" s="200"/>
      <c r="E23" s="149">
        <v>0.2616</v>
      </c>
      <c r="F23" s="172"/>
      <c r="G23" s="150"/>
      <c r="M23" s="147" t="s">
        <v>109</v>
      </c>
      <c r="O23" s="138"/>
    </row>
    <row r="24" spans="1:104" x14ac:dyDescent="0.2">
      <c r="A24" s="151"/>
      <c r="B24" s="152" t="s">
        <v>75</v>
      </c>
      <c r="C24" s="153" t="str">
        <f>CONCATENATE(B16," ",C16)</f>
        <v>4 Vodorovné konstrukce</v>
      </c>
      <c r="D24" s="154"/>
      <c r="E24" s="155"/>
      <c r="F24" s="173"/>
      <c r="G24" s="156">
        <f>SUM(G16:G23)</f>
        <v>0</v>
      </c>
      <c r="O24" s="138">
        <v>4</v>
      </c>
      <c r="BA24" s="157">
        <f>SUM(BA16:BA23)</f>
        <v>0</v>
      </c>
      <c r="BB24" s="157">
        <f>SUM(BB16:BB23)</f>
        <v>0</v>
      </c>
      <c r="BC24" s="157">
        <f>SUM(BC16:BC23)</f>
        <v>0</v>
      </c>
      <c r="BD24" s="157">
        <f>SUM(BD16:BD23)</f>
        <v>0</v>
      </c>
      <c r="BE24" s="157">
        <f>SUM(BE16:BE23)</f>
        <v>0</v>
      </c>
    </row>
    <row r="25" spans="1:104" x14ac:dyDescent="0.2">
      <c r="A25" s="132" t="s">
        <v>74</v>
      </c>
      <c r="B25" s="133" t="s">
        <v>110</v>
      </c>
      <c r="C25" s="134" t="s">
        <v>111</v>
      </c>
      <c r="D25" s="135"/>
      <c r="E25" s="136"/>
      <c r="F25" s="174"/>
      <c r="G25" s="137"/>
      <c r="O25" s="138">
        <v>1</v>
      </c>
    </row>
    <row r="26" spans="1:104" x14ac:dyDescent="0.2">
      <c r="A26" s="139">
        <v>8</v>
      </c>
      <c r="B26" s="140" t="s">
        <v>112</v>
      </c>
      <c r="C26" s="141" t="s">
        <v>113</v>
      </c>
      <c r="D26" s="142" t="s">
        <v>89</v>
      </c>
      <c r="E26" s="143">
        <v>389.12</v>
      </c>
      <c r="F26" s="171"/>
      <c r="G26" s="144">
        <f>E26*F26</f>
        <v>0</v>
      </c>
      <c r="O26" s="138">
        <v>2</v>
      </c>
      <c r="AA26" s="119">
        <v>1</v>
      </c>
      <c r="AB26" s="119">
        <v>1</v>
      </c>
      <c r="AC26" s="119">
        <v>1</v>
      </c>
      <c r="AZ26" s="119">
        <v>1</v>
      </c>
      <c r="BA26" s="119">
        <f>IF(AZ26=1,G26,0)</f>
        <v>0</v>
      </c>
      <c r="BB26" s="119">
        <f>IF(AZ26=2,G26,0)</f>
        <v>0</v>
      </c>
      <c r="BC26" s="119">
        <f>IF(AZ26=3,G26,0)</f>
        <v>0</v>
      </c>
      <c r="BD26" s="119">
        <f>IF(AZ26=4,G26,0)</f>
        <v>0</v>
      </c>
      <c r="BE26" s="119">
        <f>IF(AZ26=5,G26,0)</f>
        <v>0</v>
      </c>
      <c r="CA26" s="145">
        <v>1</v>
      </c>
      <c r="CB26" s="145">
        <v>1</v>
      </c>
      <c r="CZ26" s="119">
        <v>2.0000000000000001E-4</v>
      </c>
    </row>
    <row r="27" spans="1:104" x14ac:dyDescent="0.2">
      <c r="A27" s="139">
        <v>9</v>
      </c>
      <c r="B27" s="140" t="s">
        <v>114</v>
      </c>
      <c r="C27" s="141" t="s">
        <v>115</v>
      </c>
      <c r="D27" s="142" t="s">
        <v>89</v>
      </c>
      <c r="E27" s="143">
        <v>389.12</v>
      </c>
      <c r="F27" s="171"/>
      <c r="G27" s="144">
        <f>E27*F27</f>
        <v>0</v>
      </c>
      <c r="O27" s="138">
        <v>2</v>
      </c>
      <c r="AA27" s="119">
        <v>1</v>
      </c>
      <c r="AB27" s="119">
        <v>1</v>
      </c>
      <c r="AC27" s="119">
        <v>1</v>
      </c>
      <c r="AZ27" s="119">
        <v>1</v>
      </c>
      <c r="BA27" s="119">
        <f>IF(AZ27=1,G27,0)</f>
        <v>0</v>
      </c>
      <c r="BB27" s="119">
        <f>IF(AZ27=2,G27,0)</f>
        <v>0</v>
      </c>
      <c r="BC27" s="119">
        <f>IF(AZ27=3,G27,0)</f>
        <v>0</v>
      </c>
      <c r="BD27" s="119">
        <f>IF(AZ27=4,G27,0)</f>
        <v>0</v>
      </c>
      <c r="BE27" s="119">
        <f>IF(AZ27=5,G27,0)</f>
        <v>0</v>
      </c>
      <c r="CA27" s="145">
        <v>1</v>
      </c>
      <c r="CB27" s="145">
        <v>1</v>
      </c>
      <c r="CZ27" s="119">
        <v>4.5519999999999998E-2</v>
      </c>
    </row>
    <row r="28" spans="1:104" x14ac:dyDescent="0.2">
      <c r="A28" s="139">
        <v>10</v>
      </c>
      <c r="B28" s="140" t="s">
        <v>116</v>
      </c>
      <c r="C28" s="141" t="s">
        <v>117</v>
      </c>
      <c r="D28" s="142" t="s">
        <v>89</v>
      </c>
      <c r="E28" s="143">
        <v>389.12</v>
      </c>
      <c r="F28" s="171"/>
      <c r="G28" s="144">
        <f>E28*F28</f>
        <v>0</v>
      </c>
      <c r="O28" s="138">
        <v>2</v>
      </c>
      <c r="AA28" s="119">
        <v>1</v>
      </c>
      <c r="AB28" s="119">
        <v>1</v>
      </c>
      <c r="AC28" s="119">
        <v>1</v>
      </c>
      <c r="AZ28" s="119">
        <v>1</v>
      </c>
      <c r="BA28" s="119">
        <f>IF(AZ28=1,G28,0)</f>
        <v>0</v>
      </c>
      <c r="BB28" s="119">
        <f>IF(AZ28=2,G28,0)</f>
        <v>0</v>
      </c>
      <c r="BC28" s="119">
        <f>IF(AZ28=3,G28,0)</f>
        <v>0</v>
      </c>
      <c r="BD28" s="119">
        <f>IF(AZ28=4,G28,0)</f>
        <v>0</v>
      </c>
      <c r="BE28" s="119">
        <f>IF(AZ28=5,G28,0)</f>
        <v>0</v>
      </c>
      <c r="CA28" s="145">
        <v>1</v>
      </c>
      <c r="CB28" s="145">
        <v>1</v>
      </c>
      <c r="CZ28" s="119">
        <v>5.9800000000000001E-3</v>
      </c>
    </row>
    <row r="29" spans="1:104" ht="22.5" x14ac:dyDescent="0.2">
      <c r="A29" s="139">
        <v>11</v>
      </c>
      <c r="B29" s="140" t="s">
        <v>118</v>
      </c>
      <c r="C29" s="141" t="s">
        <v>474</v>
      </c>
      <c r="D29" s="142" t="s">
        <v>89</v>
      </c>
      <c r="E29" s="143">
        <v>389.12</v>
      </c>
      <c r="F29" s="171"/>
      <c r="G29" s="144">
        <f>E29*F29</f>
        <v>0</v>
      </c>
      <c r="O29" s="138">
        <v>2</v>
      </c>
      <c r="AA29" s="119">
        <v>1</v>
      </c>
      <c r="AB29" s="119">
        <v>1</v>
      </c>
      <c r="AC29" s="119">
        <v>1</v>
      </c>
      <c r="AZ29" s="119">
        <v>1</v>
      </c>
      <c r="BA29" s="119">
        <f>IF(AZ29=1,G29,0)</f>
        <v>0</v>
      </c>
      <c r="BB29" s="119">
        <f>IF(AZ29=2,G29,0)</f>
        <v>0</v>
      </c>
      <c r="BC29" s="119">
        <f>IF(AZ29=3,G29,0)</f>
        <v>0</v>
      </c>
      <c r="BD29" s="119">
        <f>IF(AZ29=4,G29,0)</f>
        <v>0</v>
      </c>
      <c r="BE29" s="119">
        <f>IF(AZ29=5,G29,0)</f>
        <v>0</v>
      </c>
      <c r="CA29" s="145">
        <v>1</v>
      </c>
      <c r="CB29" s="145">
        <v>1</v>
      </c>
      <c r="CZ29" s="119">
        <v>9.6000000000000002E-4</v>
      </c>
    </row>
    <row r="30" spans="1:104" x14ac:dyDescent="0.2">
      <c r="A30" s="139">
        <v>12</v>
      </c>
      <c r="B30" s="140" t="s">
        <v>119</v>
      </c>
      <c r="C30" s="141" t="s">
        <v>120</v>
      </c>
      <c r="D30" s="142" t="s">
        <v>89</v>
      </c>
      <c r="E30" s="143">
        <v>23.614999999999998</v>
      </c>
      <c r="F30" s="171"/>
      <c r="G30" s="144">
        <f>E30*F30</f>
        <v>0</v>
      </c>
      <c r="O30" s="138">
        <v>2</v>
      </c>
      <c r="AA30" s="119">
        <v>1</v>
      </c>
      <c r="AB30" s="119">
        <v>1</v>
      </c>
      <c r="AC30" s="119">
        <v>1</v>
      </c>
      <c r="AZ30" s="119">
        <v>1</v>
      </c>
      <c r="BA30" s="119">
        <f>IF(AZ30=1,G30,0)</f>
        <v>0</v>
      </c>
      <c r="BB30" s="119">
        <f>IF(AZ30=2,G30,0)</f>
        <v>0</v>
      </c>
      <c r="BC30" s="119">
        <f>IF(AZ30=3,G30,0)</f>
        <v>0</v>
      </c>
      <c r="BD30" s="119">
        <f>IF(AZ30=4,G30,0)</f>
        <v>0</v>
      </c>
      <c r="BE30" s="119">
        <f>IF(AZ30=5,G30,0)</f>
        <v>0</v>
      </c>
      <c r="CA30" s="145">
        <v>1</v>
      </c>
      <c r="CB30" s="145">
        <v>1</v>
      </c>
      <c r="CZ30" s="119">
        <v>1.949E-2</v>
      </c>
    </row>
    <row r="31" spans="1:104" x14ac:dyDescent="0.2">
      <c r="A31" s="151"/>
      <c r="B31" s="152" t="s">
        <v>75</v>
      </c>
      <c r="C31" s="153" t="str">
        <f>CONCATENATE(B25," ",C25)</f>
        <v>62 Úpravy povrchů vnější</v>
      </c>
      <c r="D31" s="154"/>
      <c r="E31" s="155"/>
      <c r="F31" s="173"/>
      <c r="G31" s="156">
        <f>SUM(G25:G30)</f>
        <v>0</v>
      </c>
      <c r="O31" s="138">
        <v>4</v>
      </c>
      <c r="BA31" s="157">
        <f>SUM(BA25:BA30)</f>
        <v>0</v>
      </c>
      <c r="BB31" s="157">
        <f>SUM(BB25:BB30)</f>
        <v>0</v>
      </c>
      <c r="BC31" s="157">
        <f>SUM(BC25:BC30)</f>
        <v>0</v>
      </c>
      <c r="BD31" s="157">
        <f>SUM(BD25:BD30)</f>
        <v>0</v>
      </c>
      <c r="BE31" s="157">
        <f>SUM(BE25:BE30)</f>
        <v>0</v>
      </c>
    </row>
    <row r="32" spans="1:104" x14ac:dyDescent="0.2">
      <c r="A32" s="132" t="s">
        <v>74</v>
      </c>
      <c r="B32" s="133" t="s">
        <v>121</v>
      </c>
      <c r="C32" s="134" t="s">
        <v>122</v>
      </c>
      <c r="D32" s="135"/>
      <c r="E32" s="136"/>
      <c r="F32" s="174"/>
      <c r="G32" s="137"/>
      <c r="O32" s="138">
        <v>1</v>
      </c>
    </row>
    <row r="33" spans="1:104" x14ac:dyDescent="0.2">
      <c r="A33" s="139">
        <v>13</v>
      </c>
      <c r="B33" s="140" t="s">
        <v>123</v>
      </c>
      <c r="C33" s="141" t="s">
        <v>124</v>
      </c>
      <c r="D33" s="142" t="s">
        <v>89</v>
      </c>
      <c r="E33" s="143">
        <v>555.15</v>
      </c>
      <c r="F33" s="171"/>
      <c r="G33" s="144">
        <f>E33*F33</f>
        <v>0</v>
      </c>
      <c r="O33" s="138">
        <v>2</v>
      </c>
      <c r="AA33" s="119">
        <v>1</v>
      </c>
      <c r="AB33" s="119">
        <v>1</v>
      </c>
      <c r="AC33" s="119">
        <v>1</v>
      </c>
      <c r="AZ33" s="119">
        <v>1</v>
      </c>
      <c r="BA33" s="119">
        <f>IF(AZ33=1,G33,0)</f>
        <v>0</v>
      </c>
      <c r="BB33" s="119">
        <f>IF(AZ33=2,G33,0)</f>
        <v>0</v>
      </c>
      <c r="BC33" s="119">
        <f>IF(AZ33=3,G33,0)</f>
        <v>0</v>
      </c>
      <c r="BD33" s="119">
        <f>IF(AZ33=4,G33,0)</f>
        <v>0</v>
      </c>
      <c r="BE33" s="119">
        <f>IF(AZ33=5,G33,0)</f>
        <v>0</v>
      </c>
      <c r="CA33" s="145">
        <v>1</v>
      </c>
      <c r="CB33" s="145">
        <v>1</v>
      </c>
      <c r="CZ33" s="119">
        <v>1.8380000000000001E-2</v>
      </c>
    </row>
    <row r="34" spans="1:104" x14ac:dyDescent="0.2">
      <c r="A34" s="146"/>
      <c r="B34" s="148"/>
      <c r="C34" s="199" t="s">
        <v>125</v>
      </c>
      <c r="D34" s="200"/>
      <c r="E34" s="149">
        <v>537.15</v>
      </c>
      <c r="F34" s="172"/>
      <c r="G34" s="150"/>
      <c r="M34" s="147" t="s">
        <v>125</v>
      </c>
      <c r="O34" s="138"/>
    </row>
    <row r="35" spans="1:104" x14ac:dyDescent="0.2">
      <c r="A35" s="146"/>
      <c r="B35" s="148"/>
      <c r="C35" s="199" t="s">
        <v>126</v>
      </c>
      <c r="D35" s="200"/>
      <c r="E35" s="149">
        <v>18</v>
      </c>
      <c r="F35" s="172"/>
      <c r="G35" s="150"/>
      <c r="M35" s="147" t="s">
        <v>126</v>
      </c>
      <c r="O35" s="138"/>
    </row>
    <row r="36" spans="1:104" x14ac:dyDescent="0.2">
      <c r="A36" s="139">
        <v>14</v>
      </c>
      <c r="B36" s="140" t="s">
        <v>127</v>
      </c>
      <c r="C36" s="141" t="s">
        <v>128</v>
      </c>
      <c r="D36" s="142" t="s">
        <v>89</v>
      </c>
      <c r="E36" s="143">
        <v>1110.3</v>
      </c>
      <c r="F36" s="171"/>
      <c r="G36" s="144">
        <f>E36*F36</f>
        <v>0</v>
      </c>
      <c r="O36" s="138">
        <v>2</v>
      </c>
      <c r="AA36" s="119">
        <v>1</v>
      </c>
      <c r="AB36" s="119">
        <v>1</v>
      </c>
      <c r="AC36" s="119">
        <v>1</v>
      </c>
      <c r="AZ36" s="119">
        <v>1</v>
      </c>
      <c r="BA36" s="119">
        <f>IF(AZ36=1,G36,0)</f>
        <v>0</v>
      </c>
      <c r="BB36" s="119">
        <f>IF(AZ36=2,G36,0)</f>
        <v>0</v>
      </c>
      <c r="BC36" s="119">
        <f>IF(AZ36=3,G36,0)</f>
        <v>0</v>
      </c>
      <c r="BD36" s="119">
        <f>IF(AZ36=4,G36,0)</f>
        <v>0</v>
      </c>
      <c r="BE36" s="119">
        <f>IF(AZ36=5,G36,0)</f>
        <v>0</v>
      </c>
      <c r="CA36" s="145">
        <v>1</v>
      </c>
      <c r="CB36" s="145">
        <v>1</v>
      </c>
      <c r="CZ36" s="119">
        <v>8.1999999999999998E-4</v>
      </c>
    </row>
    <row r="37" spans="1:104" x14ac:dyDescent="0.2">
      <c r="A37" s="146"/>
      <c r="B37" s="148"/>
      <c r="C37" s="199" t="s">
        <v>129</v>
      </c>
      <c r="D37" s="200"/>
      <c r="E37" s="149">
        <v>1110.3</v>
      </c>
      <c r="F37" s="172"/>
      <c r="G37" s="150"/>
      <c r="M37" s="147" t="s">
        <v>129</v>
      </c>
      <c r="O37" s="138"/>
    </row>
    <row r="38" spans="1:104" x14ac:dyDescent="0.2">
      <c r="A38" s="139">
        <v>15</v>
      </c>
      <c r="B38" s="140" t="s">
        <v>130</v>
      </c>
      <c r="C38" s="141" t="s">
        <v>131</v>
      </c>
      <c r="D38" s="142" t="s">
        <v>89</v>
      </c>
      <c r="E38" s="143">
        <v>555.15</v>
      </c>
      <c r="F38" s="171"/>
      <c r="G38" s="144">
        <f>E38*F38</f>
        <v>0</v>
      </c>
      <c r="O38" s="138">
        <v>2</v>
      </c>
      <c r="AA38" s="119">
        <v>1</v>
      </c>
      <c r="AB38" s="119">
        <v>1</v>
      </c>
      <c r="AC38" s="119">
        <v>1</v>
      </c>
      <c r="AZ38" s="119">
        <v>1</v>
      </c>
      <c r="BA38" s="119">
        <f>IF(AZ38=1,G38,0)</f>
        <v>0</v>
      </c>
      <c r="BB38" s="119">
        <f>IF(AZ38=2,G38,0)</f>
        <v>0</v>
      </c>
      <c r="BC38" s="119">
        <f>IF(AZ38=3,G38,0)</f>
        <v>0</v>
      </c>
      <c r="BD38" s="119">
        <f>IF(AZ38=4,G38,0)</f>
        <v>0</v>
      </c>
      <c r="BE38" s="119">
        <f>IF(AZ38=5,G38,0)</f>
        <v>0</v>
      </c>
      <c r="CA38" s="145">
        <v>1</v>
      </c>
      <c r="CB38" s="145">
        <v>1</v>
      </c>
      <c r="CZ38" s="119">
        <v>0</v>
      </c>
    </row>
    <row r="39" spans="1:104" x14ac:dyDescent="0.2">
      <c r="A39" s="139">
        <v>16</v>
      </c>
      <c r="B39" s="140" t="s">
        <v>132</v>
      </c>
      <c r="C39" s="141" t="s">
        <v>133</v>
      </c>
      <c r="D39" s="142" t="s">
        <v>89</v>
      </c>
      <c r="E39" s="143">
        <v>2443.2199999999998</v>
      </c>
      <c r="F39" s="171"/>
      <c r="G39" s="144">
        <f>E39*F39</f>
        <v>0</v>
      </c>
      <c r="O39" s="138">
        <v>2</v>
      </c>
      <c r="AA39" s="119">
        <v>1</v>
      </c>
      <c r="AB39" s="119">
        <v>1</v>
      </c>
      <c r="AC39" s="119">
        <v>1</v>
      </c>
      <c r="AZ39" s="119">
        <v>1</v>
      </c>
      <c r="BA39" s="119">
        <f>IF(AZ39=1,G39,0)</f>
        <v>0</v>
      </c>
      <c r="BB39" s="119">
        <f>IF(AZ39=2,G39,0)</f>
        <v>0</v>
      </c>
      <c r="BC39" s="119">
        <f>IF(AZ39=3,G39,0)</f>
        <v>0</v>
      </c>
      <c r="BD39" s="119">
        <f>IF(AZ39=4,G39,0)</f>
        <v>0</v>
      </c>
      <c r="BE39" s="119">
        <f>IF(AZ39=5,G39,0)</f>
        <v>0</v>
      </c>
      <c r="CA39" s="145">
        <v>1</v>
      </c>
      <c r="CB39" s="145">
        <v>1</v>
      </c>
      <c r="CZ39" s="119">
        <v>1.8380000000000001E-2</v>
      </c>
    </row>
    <row r="40" spans="1:104" x14ac:dyDescent="0.2">
      <c r="A40" s="146"/>
      <c r="B40" s="148"/>
      <c r="C40" s="199" t="s">
        <v>489</v>
      </c>
      <c r="D40" s="200"/>
      <c r="E40" s="149">
        <v>2506.6999999999998</v>
      </c>
      <c r="F40" s="172"/>
      <c r="G40" s="150"/>
      <c r="M40" s="147" t="s">
        <v>134</v>
      </c>
      <c r="O40" s="138"/>
    </row>
    <row r="41" spans="1:104" x14ac:dyDescent="0.2">
      <c r="A41" s="146"/>
      <c r="B41" s="148"/>
      <c r="C41" s="199" t="s">
        <v>126</v>
      </c>
      <c r="D41" s="200"/>
      <c r="E41" s="149">
        <v>18</v>
      </c>
      <c r="F41" s="172"/>
      <c r="G41" s="150"/>
      <c r="M41" s="147" t="s">
        <v>126</v>
      </c>
      <c r="O41" s="138"/>
    </row>
    <row r="42" spans="1:104" ht="22.5" x14ac:dyDescent="0.2">
      <c r="A42" s="146"/>
      <c r="B42" s="148"/>
      <c r="C42" s="199" t="s">
        <v>135</v>
      </c>
      <c r="D42" s="200"/>
      <c r="E42" s="149">
        <v>-81.48</v>
      </c>
      <c r="F42" s="172"/>
      <c r="G42" s="150"/>
      <c r="M42" s="147" t="s">
        <v>135</v>
      </c>
      <c r="O42" s="138"/>
    </row>
    <row r="43" spans="1:104" x14ac:dyDescent="0.2">
      <c r="A43" s="139">
        <v>17</v>
      </c>
      <c r="B43" s="140" t="s">
        <v>136</v>
      </c>
      <c r="C43" s="141" t="s">
        <v>137</v>
      </c>
      <c r="D43" s="142" t="s">
        <v>89</v>
      </c>
      <c r="E43" s="143">
        <v>4886.4399999999996</v>
      </c>
      <c r="F43" s="171"/>
      <c r="G43" s="144">
        <f>E43*F43</f>
        <v>0</v>
      </c>
      <c r="O43" s="138">
        <v>2</v>
      </c>
      <c r="AA43" s="119">
        <v>1</v>
      </c>
      <c r="AB43" s="119">
        <v>1</v>
      </c>
      <c r="AC43" s="119">
        <v>1</v>
      </c>
      <c r="AZ43" s="119">
        <v>1</v>
      </c>
      <c r="BA43" s="119">
        <f>IF(AZ43=1,G43,0)</f>
        <v>0</v>
      </c>
      <c r="BB43" s="119">
        <f>IF(AZ43=2,G43,0)</f>
        <v>0</v>
      </c>
      <c r="BC43" s="119">
        <f>IF(AZ43=3,G43,0)</f>
        <v>0</v>
      </c>
      <c r="BD43" s="119">
        <f>IF(AZ43=4,G43,0)</f>
        <v>0</v>
      </c>
      <c r="BE43" s="119">
        <f>IF(AZ43=5,G43,0)</f>
        <v>0</v>
      </c>
      <c r="CA43" s="145">
        <v>1</v>
      </c>
      <c r="CB43" s="145">
        <v>1</v>
      </c>
      <c r="CZ43" s="119">
        <v>2.7E-4</v>
      </c>
    </row>
    <row r="44" spans="1:104" x14ac:dyDescent="0.2">
      <c r="A44" s="146"/>
      <c r="B44" s="148"/>
      <c r="C44" s="199" t="s">
        <v>138</v>
      </c>
      <c r="D44" s="200"/>
      <c r="E44" s="149">
        <v>4886.4399999999996</v>
      </c>
      <c r="F44" s="172"/>
      <c r="G44" s="150"/>
      <c r="M44" s="147" t="s">
        <v>138</v>
      </c>
      <c r="O44" s="138"/>
    </row>
    <row r="45" spans="1:104" x14ac:dyDescent="0.2">
      <c r="A45" s="139">
        <v>18</v>
      </c>
      <c r="B45" s="140" t="s">
        <v>139</v>
      </c>
      <c r="C45" s="141" t="s">
        <v>140</v>
      </c>
      <c r="D45" s="142" t="s">
        <v>89</v>
      </c>
      <c r="E45" s="143">
        <v>2443.2199999999998</v>
      </c>
      <c r="F45" s="171"/>
      <c r="G45" s="144">
        <f>E45*F45</f>
        <v>0</v>
      </c>
      <c r="O45" s="138">
        <v>2</v>
      </c>
      <c r="AA45" s="119">
        <v>1</v>
      </c>
      <c r="AB45" s="119">
        <v>1</v>
      </c>
      <c r="AC45" s="119">
        <v>1</v>
      </c>
      <c r="AZ45" s="119">
        <v>1</v>
      </c>
      <c r="BA45" s="119">
        <f>IF(AZ45=1,G45,0)</f>
        <v>0</v>
      </c>
      <c r="BB45" s="119">
        <f>IF(AZ45=2,G45,0)</f>
        <v>0</v>
      </c>
      <c r="BC45" s="119">
        <f>IF(AZ45=3,G45,0)</f>
        <v>0</v>
      </c>
      <c r="BD45" s="119">
        <f>IF(AZ45=4,G45,0)</f>
        <v>0</v>
      </c>
      <c r="BE45" s="119">
        <f>IF(AZ45=5,G45,0)</f>
        <v>0</v>
      </c>
      <c r="CA45" s="145">
        <v>1</v>
      </c>
      <c r="CB45" s="145">
        <v>1</v>
      </c>
      <c r="CZ45" s="119">
        <v>0</v>
      </c>
    </row>
    <row r="46" spans="1:104" x14ac:dyDescent="0.2">
      <c r="A46" s="139">
        <v>19</v>
      </c>
      <c r="B46" s="140" t="s">
        <v>141</v>
      </c>
      <c r="C46" s="141" t="s">
        <v>142</v>
      </c>
      <c r="D46" s="142" t="s">
        <v>89</v>
      </c>
      <c r="E46" s="143">
        <v>90</v>
      </c>
      <c r="F46" s="171"/>
      <c r="G46" s="144">
        <f>E46*F46</f>
        <v>0</v>
      </c>
      <c r="O46" s="138">
        <v>2</v>
      </c>
      <c r="AA46" s="119">
        <v>1</v>
      </c>
      <c r="AB46" s="119">
        <v>1</v>
      </c>
      <c r="AC46" s="119">
        <v>1</v>
      </c>
      <c r="AZ46" s="119">
        <v>1</v>
      </c>
      <c r="BA46" s="119">
        <f>IF(AZ46=1,G46,0)</f>
        <v>0</v>
      </c>
      <c r="BB46" s="119">
        <f>IF(AZ46=2,G46,0)</f>
        <v>0</v>
      </c>
      <c r="BC46" s="119">
        <f>IF(AZ46=3,G46,0)</f>
        <v>0</v>
      </c>
      <c r="BD46" s="119">
        <f>IF(AZ46=4,G46,0)</f>
        <v>0</v>
      </c>
      <c r="BE46" s="119">
        <f>IF(AZ46=5,G46,0)</f>
        <v>0</v>
      </c>
      <c r="CA46" s="145">
        <v>1</v>
      </c>
      <c r="CB46" s="145">
        <v>1</v>
      </c>
      <c r="CZ46" s="119">
        <v>1.58E-3</v>
      </c>
    </row>
    <row r="47" spans="1:104" x14ac:dyDescent="0.2">
      <c r="A47" s="146"/>
      <c r="B47" s="148"/>
      <c r="C47" s="199" t="s">
        <v>475</v>
      </c>
      <c r="D47" s="200"/>
      <c r="E47" s="149">
        <v>0</v>
      </c>
      <c r="F47" s="172"/>
      <c r="G47" s="150"/>
      <c r="M47" s="147" t="s">
        <v>143</v>
      </c>
      <c r="O47" s="138"/>
    </row>
    <row r="48" spans="1:104" x14ac:dyDescent="0.2">
      <c r="A48" s="146"/>
      <c r="B48" s="148"/>
      <c r="C48" s="199" t="s">
        <v>144</v>
      </c>
      <c r="D48" s="200"/>
      <c r="E48" s="149">
        <v>90</v>
      </c>
      <c r="F48" s="172"/>
      <c r="G48" s="150"/>
      <c r="M48" s="147" t="s">
        <v>144</v>
      </c>
      <c r="O48" s="138"/>
    </row>
    <row r="49" spans="1:104" x14ac:dyDescent="0.2">
      <c r="A49" s="139">
        <v>20</v>
      </c>
      <c r="B49" s="140" t="s">
        <v>145</v>
      </c>
      <c r="C49" s="141" t="s">
        <v>146</v>
      </c>
      <c r="D49" s="142" t="s">
        <v>89</v>
      </c>
      <c r="E49" s="143">
        <v>496.73</v>
      </c>
      <c r="F49" s="171"/>
      <c r="G49" s="144">
        <f>E49*F49</f>
        <v>0</v>
      </c>
      <c r="O49" s="138">
        <v>2</v>
      </c>
      <c r="AA49" s="119">
        <v>1</v>
      </c>
      <c r="AB49" s="119">
        <v>1</v>
      </c>
      <c r="AC49" s="119">
        <v>1</v>
      </c>
      <c r="AZ49" s="119">
        <v>1</v>
      </c>
      <c r="BA49" s="119">
        <f>IF(AZ49=1,G49,0)</f>
        <v>0</v>
      </c>
      <c r="BB49" s="119">
        <f>IF(AZ49=2,G49,0)</f>
        <v>0</v>
      </c>
      <c r="BC49" s="119">
        <f>IF(AZ49=3,G49,0)</f>
        <v>0</v>
      </c>
      <c r="BD49" s="119">
        <f>IF(AZ49=4,G49,0)</f>
        <v>0</v>
      </c>
      <c r="BE49" s="119">
        <f>IF(AZ49=5,G49,0)</f>
        <v>0</v>
      </c>
      <c r="CA49" s="145">
        <v>1</v>
      </c>
      <c r="CB49" s="145">
        <v>1</v>
      </c>
      <c r="CZ49" s="119">
        <v>5.0000000000000002E-5</v>
      </c>
    </row>
    <row r="50" spans="1:104" x14ac:dyDescent="0.2">
      <c r="A50" s="146"/>
      <c r="B50" s="148"/>
      <c r="C50" s="199" t="s">
        <v>476</v>
      </c>
      <c r="D50" s="200"/>
      <c r="E50" s="149">
        <v>0</v>
      </c>
      <c r="F50" s="172"/>
      <c r="G50" s="150"/>
      <c r="M50" s="147" t="s">
        <v>147</v>
      </c>
      <c r="O50" s="138"/>
    </row>
    <row r="51" spans="1:104" x14ac:dyDescent="0.2">
      <c r="A51" s="146"/>
      <c r="B51" s="148"/>
      <c r="C51" s="199" t="s">
        <v>148</v>
      </c>
      <c r="D51" s="200"/>
      <c r="E51" s="149">
        <v>465.53</v>
      </c>
      <c r="F51" s="172"/>
      <c r="G51" s="150"/>
      <c r="M51" s="147" t="s">
        <v>148</v>
      </c>
      <c r="O51" s="138"/>
    </row>
    <row r="52" spans="1:104" x14ac:dyDescent="0.2">
      <c r="A52" s="146"/>
      <c r="B52" s="148"/>
      <c r="C52" s="199" t="s">
        <v>149</v>
      </c>
      <c r="D52" s="200"/>
      <c r="E52" s="149">
        <v>31.2</v>
      </c>
      <c r="F52" s="172"/>
      <c r="G52" s="150"/>
      <c r="M52" s="147" t="s">
        <v>149</v>
      </c>
      <c r="O52" s="138"/>
    </row>
    <row r="53" spans="1:104" x14ac:dyDescent="0.2">
      <c r="A53" s="139">
        <v>21</v>
      </c>
      <c r="B53" s="140" t="s">
        <v>150</v>
      </c>
      <c r="C53" s="141" t="s">
        <v>151</v>
      </c>
      <c r="D53" s="142" t="s">
        <v>152</v>
      </c>
      <c r="E53" s="143">
        <v>5</v>
      </c>
      <c r="F53" s="171"/>
      <c r="G53" s="144">
        <f>E53*F53</f>
        <v>0</v>
      </c>
      <c r="O53" s="138">
        <v>2</v>
      </c>
      <c r="AA53" s="119">
        <v>1</v>
      </c>
      <c r="AB53" s="119">
        <v>1</v>
      </c>
      <c r="AC53" s="119">
        <v>1</v>
      </c>
      <c r="AZ53" s="119">
        <v>1</v>
      </c>
      <c r="BA53" s="119">
        <f>IF(AZ53=1,G53,0)</f>
        <v>0</v>
      </c>
      <c r="BB53" s="119">
        <f>IF(AZ53=2,G53,0)</f>
        <v>0</v>
      </c>
      <c r="BC53" s="119">
        <f>IF(AZ53=3,G53,0)</f>
        <v>0</v>
      </c>
      <c r="BD53" s="119">
        <f>IF(AZ53=4,G53,0)</f>
        <v>0</v>
      </c>
      <c r="BE53" s="119">
        <f>IF(AZ53=5,G53,0)</f>
        <v>0</v>
      </c>
      <c r="CA53" s="145">
        <v>1</v>
      </c>
      <c r="CB53" s="145">
        <v>1</v>
      </c>
      <c r="CZ53" s="119">
        <v>2.3720000000000001E-2</v>
      </c>
    </row>
    <row r="54" spans="1:104" x14ac:dyDescent="0.2">
      <c r="A54" s="146"/>
      <c r="B54" s="148"/>
      <c r="C54" s="199" t="s">
        <v>153</v>
      </c>
      <c r="D54" s="200"/>
      <c r="E54" s="149">
        <v>3</v>
      </c>
      <c r="F54" s="172"/>
      <c r="G54" s="150"/>
      <c r="M54" s="147" t="s">
        <v>153</v>
      </c>
      <c r="O54" s="138"/>
    </row>
    <row r="55" spans="1:104" x14ac:dyDescent="0.2">
      <c r="A55" s="146"/>
      <c r="B55" s="148"/>
      <c r="C55" s="199" t="s">
        <v>477</v>
      </c>
      <c r="D55" s="200"/>
      <c r="E55" s="149">
        <v>2</v>
      </c>
      <c r="F55" s="172"/>
      <c r="G55" s="150"/>
      <c r="M55" s="147" t="s">
        <v>154</v>
      </c>
      <c r="O55" s="138"/>
    </row>
    <row r="56" spans="1:104" x14ac:dyDescent="0.2">
      <c r="A56" s="139">
        <v>22</v>
      </c>
      <c r="B56" s="140" t="s">
        <v>155</v>
      </c>
      <c r="C56" s="141" t="s">
        <v>156</v>
      </c>
      <c r="D56" s="142" t="s">
        <v>152</v>
      </c>
      <c r="E56" s="143">
        <v>10</v>
      </c>
      <c r="F56" s="171"/>
      <c r="G56" s="144">
        <f>E56*F56</f>
        <v>0</v>
      </c>
      <c r="O56" s="138">
        <v>2</v>
      </c>
      <c r="AA56" s="119">
        <v>1</v>
      </c>
      <c r="AB56" s="119">
        <v>1</v>
      </c>
      <c r="AC56" s="119">
        <v>1</v>
      </c>
      <c r="AZ56" s="119">
        <v>1</v>
      </c>
      <c r="BA56" s="119">
        <f>IF(AZ56=1,G56,0)</f>
        <v>0</v>
      </c>
      <c r="BB56" s="119">
        <f>IF(AZ56=2,G56,0)</f>
        <v>0</v>
      </c>
      <c r="BC56" s="119">
        <f>IF(AZ56=3,G56,0)</f>
        <v>0</v>
      </c>
      <c r="BD56" s="119">
        <f>IF(AZ56=4,G56,0)</f>
        <v>0</v>
      </c>
      <c r="BE56" s="119">
        <f>IF(AZ56=5,G56,0)</f>
        <v>0</v>
      </c>
      <c r="CA56" s="145">
        <v>1</v>
      </c>
      <c r="CB56" s="145">
        <v>1</v>
      </c>
      <c r="CZ56" s="119">
        <v>2.2499999999999998E-3</v>
      </c>
    </row>
    <row r="57" spans="1:104" x14ac:dyDescent="0.2">
      <c r="A57" s="146"/>
      <c r="B57" s="148"/>
      <c r="C57" s="199" t="s">
        <v>157</v>
      </c>
      <c r="D57" s="200"/>
      <c r="E57" s="149">
        <v>10</v>
      </c>
      <c r="F57" s="172"/>
      <c r="G57" s="150"/>
      <c r="M57" s="147" t="s">
        <v>157</v>
      </c>
      <c r="O57" s="138"/>
    </row>
    <row r="58" spans="1:104" x14ac:dyDescent="0.2">
      <c r="A58" s="139">
        <v>23</v>
      </c>
      <c r="B58" s="140" t="s">
        <v>158</v>
      </c>
      <c r="C58" s="141" t="s">
        <v>159</v>
      </c>
      <c r="D58" s="142" t="s">
        <v>152</v>
      </c>
      <c r="E58" s="143">
        <v>5</v>
      </c>
      <c r="F58" s="171"/>
      <c r="G58" s="144">
        <f>E58*F58</f>
        <v>0</v>
      </c>
      <c r="O58" s="138">
        <v>2</v>
      </c>
      <c r="AA58" s="119">
        <v>1</v>
      </c>
      <c r="AB58" s="119">
        <v>1</v>
      </c>
      <c r="AC58" s="119">
        <v>1</v>
      </c>
      <c r="AZ58" s="119">
        <v>1</v>
      </c>
      <c r="BA58" s="119">
        <f>IF(AZ58=1,G58,0)</f>
        <v>0</v>
      </c>
      <c r="BB58" s="119">
        <f>IF(AZ58=2,G58,0)</f>
        <v>0</v>
      </c>
      <c r="BC58" s="119">
        <f>IF(AZ58=3,G58,0)</f>
        <v>0</v>
      </c>
      <c r="BD58" s="119">
        <f>IF(AZ58=4,G58,0)</f>
        <v>0</v>
      </c>
      <c r="BE58" s="119">
        <f>IF(AZ58=5,G58,0)</f>
        <v>0</v>
      </c>
      <c r="CA58" s="145">
        <v>1</v>
      </c>
      <c r="CB58" s="145">
        <v>1</v>
      </c>
      <c r="CZ58" s="119">
        <v>0</v>
      </c>
    </row>
    <row r="59" spans="1:104" ht="22.5" x14ac:dyDescent="0.2">
      <c r="A59" s="139">
        <v>24</v>
      </c>
      <c r="B59" s="140" t="s">
        <v>160</v>
      </c>
      <c r="C59" s="141" t="s">
        <v>478</v>
      </c>
      <c r="D59" s="142" t="s">
        <v>152</v>
      </c>
      <c r="E59" s="143">
        <v>23.28</v>
      </c>
      <c r="F59" s="171"/>
      <c r="G59" s="144">
        <f>E59*F59</f>
        <v>0</v>
      </c>
      <c r="O59" s="138">
        <v>2</v>
      </c>
      <c r="AA59" s="119">
        <v>12</v>
      </c>
      <c r="AB59" s="119">
        <v>0</v>
      </c>
      <c r="AC59" s="119">
        <v>167</v>
      </c>
      <c r="AZ59" s="119">
        <v>1</v>
      </c>
      <c r="BA59" s="119">
        <f>IF(AZ59=1,G59,0)</f>
        <v>0</v>
      </c>
      <c r="BB59" s="119">
        <f>IF(AZ59=2,G59,0)</f>
        <v>0</v>
      </c>
      <c r="BC59" s="119">
        <f>IF(AZ59=3,G59,0)</f>
        <v>0</v>
      </c>
      <c r="BD59" s="119">
        <f>IF(AZ59=4,G59,0)</f>
        <v>0</v>
      </c>
      <c r="BE59" s="119">
        <f>IF(AZ59=5,G59,0)</f>
        <v>0</v>
      </c>
      <c r="CA59" s="145">
        <v>12</v>
      </c>
      <c r="CB59" s="145">
        <v>0</v>
      </c>
      <c r="CZ59" s="119">
        <v>0</v>
      </c>
    </row>
    <row r="60" spans="1:104" x14ac:dyDescent="0.2">
      <c r="A60" s="170"/>
      <c r="B60" s="148"/>
      <c r="C60" s="199" t="s">
        <v>479</v>
      </c>
      <c r="D60" s="200"/>
      <c r="E60" s="149"/>
      <c r="F60" s="172"/>
      <c r="G60" s="150"/>
      <c r="O60" s="138"/>
      <c r="CA60" s="145"/>
      <c r="CB60" s="145"/>
    </row>
    <row r="61" spans="1:104" x14ac:dyDescent="0.2">
      <c r="A61" s="146"/>
      <c r="B61" s="148"/>
      <c r="C61" s="199" t="s">
        <v>161</v>
      </c>
      <c r="D61" s="200"/>
      <c r="E61" s="149">
        <v>23.28</v>
      </c>
      <c r="F61" s="172"/>
      <c r="G61" s="150"/>
      <c r="M61" s="147" t="s">
        <v>161</v>
      </c>
      <c r="O61" s="138"/>
    </row>
    <row r="62" spans="1:104" x14ac:dyDescent="0.2">
      <c r="A62" s="151"/>
      <c r="B62" s="152" t="s">
        <v>75</v>
      </c>
      <c r="C62" s="153" t="str">
        <f>CONCATENATE(B32," ",C32)</f>
        <v>94 Lešení a stavební výtahy</v>
      </c>
      <c r="D62" s="154"/>
      <c r="E62" s="155"/>
      <c r="F62" s="173"/>
      <c r="G62" s="156">
        <f>SUM(G32:G61)</f>
        <v>0</v>
      </c>
      <c r="O62" s="138">
        <v>4</v>
      </c>
      <c r="BA62" s="157">
        <f>SUM(BA32:BA61)</f>
        <v>0</v>
      </c>
      <c r="BB62" s="157">
        <f>SUM(BB32:BB61)</f>
        <v>0</v>
      </c>
      <c r="BC62" s="157">
        <f>SUM(BC32:BC61)</f>
        <v>0</v>
      </c>
      <c r="BD62" s="157">
        <f>SUM(BD32:BD61)</f>
        <v>0</v>
      </c>
      <c r="BE62" s="157">
        <f>SUM(BE32:BE61)</f>
        <v>0</v>
      </c>
    </row>
    <row r="63" spans="1:104" x14ac:dyDescent="0.2">
      <c r="A63" s="132" t="s">
        <v>74</v>
      </c>
      <c r="B63" s="133" t="s">
        <v>162</v>
      </c>
      <c r="C63" s="134" t="s">
        <v>163</v>
      </c>
      <c r="D63" s="135"/>
      <c r="E63" s="136"/>
      <c r="F63" s="174"/>
      <c r="G63" s="137"/>
      <c r="O63" s="138">
        <v>1</v>
      </c>
    </row>
    <row r="64" spans="1:104" x14ac:dyDescent="0.2">
      <c r="A64" s="139">
        <v>25</v>
      </c>
      <c r="B64" s="140" t="s">
        <v>164</v>
      </c>
      <c r="C64" s="141" t="s">
        <v>165</v>
      </c>
      <c r="D64" s="142" t="s">
        <v>89</v>
      </c>
      <c r="E64" s="143">
        <v>220</v>
      </c>
      <c r="F64" s="171"/>
      <c r="G64" s="144">
        <f>E64*F64</f>
        <v>0</v>
      </c>
      <c r="O64" s="138">
        <v>2</v>
      </c>
      <c r="AA64" s="119">
        <v>1</v>
      </c>
      <c r="AB64" s="119">
        <v>1</v>
      </c>
      <c r="AC64" s="119">
        <v>1</v>
      </c>
      <c r="AZ64" s="119">
        <v>1</v>
      </c>
      <c r="BA64" s="119">
        <f>IF(AZ64=1,G64,0)</f>
        <v>0</v>
      </c>
      <c r="BB64" s="119">
        <f>IF(AZ64=2,G64,0)</f>
        <v>0</v>
      </c>
      <c r="BC64" s="119">
        <f>IF(AZ64=3,G64,0)</f>
        <v>0</v>
      </c>
      <c r="BD64" s="119">
        <f>IF(AZ64=4,G64,0)</f>
        <v>0</v>
      </c>
      <c r="BE64" s="119">
        <f>IF(AZ64=5,G64,0)</f>
        <v>0</v>
      </c>
      <c r="CA64" s="145">
        <v>1</v>
      </c>
      <c r="CB64" s="145">
        <v>1</v>
      </c>
      <c r="CZ64" s="119">
        <v>4.0000000000000003E-5</v>
      </c>
    </row>
    <row r="65" spans="1:104" x14ac:dyDescent="0.2">
      <c r="A65" s="146"/>
      <c r="B65" s="148"/>
      <c r="C65" s="199" t="s">
        <v>166</v>
      </c>
      <c r="D65" s="200"/>
      <c r="E65" s="149">
        <v>220</v>
      </c>
      <c r="F65" s="172"/>
      <c r="G65" s="150"/>
      <c r="M65" s="147" t="s">
        <v>166</v>
      </c>
      <c r="O65" s="138"/>
    </row>
    <row r="66" spans="1:104" x14ac:dyDescent="0.2">
      <c r="A66" s="139">
        <v>26</v>
      </c>
      <c r="B66" s="140" t="s">
        <v>167</v>
      </c>
      <c r="C66" s="141" t="s">
        <v>168</v>
      </c>
      <c r="D66" s="142" t="s">
        <v>152</v>
      </c>
      <c r="E66" s="143">
        <v>190</v>
      </c>
      <c r="F66" s="171"/>
      <c r="G66" s="144">
        <f>E66*F66</f>
        <v>0</v>
      </c>
      <c r="O66" s="138">
        <v>2</v>
      </c>
      <c r="AA66" s="119">
        <v>1</v>
      </c>
      <c r="AB66" s="119">
        <v>0</v>
      </c>
      <c r="AC66" s="119">
        <v>0</v>
      </c>
      <c r="AZ66" s="119">
        <v>1</v>
      </c>
      <c r="BA66" s="119">
        <f>IF(AZ66=1,G66,0)</f>
        <v>0</v>
      </c>
      <c r="BB66" s="119">
        <f>IF(AZ66=2,G66,0)</f>
        <v>0</v>
      </c>
      <c r="BC66" s="119">
        <f>IF(AZ66=3,G66,0)</f>
        <v>0</v>
      </c>
      <c r="BD66" s="119">
        <f>IF(AZ66=4,G66,0)</f>
        <v>0</v>
      </c>
      <c r="BE66" s="119">
        <f>IF(AZ66=5,G66,0)</f>
        <v>0</v>
      </c>
      <c r="CA66" s="145">
        <v>1</v>
      </c>
      <c r="CB66" s="145">
        <v>0</v>
      </c>
      <c r="CZ66" s="119">
        <v>0</v>
      </c>
    </row>
    <row r="67" spans="1:104" x14ac:dyDescent="0.2">
      <c r="A67" s="146"/>
      <c r="B67" s="148"/>
      <c r="C67" s="199" t="s">
        <v>169</v>
      </c>
      <c r="D67" s="200"/>
      <c r="E67" s="149">
        <v>0</v>
      </c>
      <c r="F67" s="172"/>
      <c r="G67" s="150"/>
      <c r="M67" s="147" t="s">
        <v>169</v>
      </c>
      <c r="O67" s="138"/>
    </row>
    <row r="68" spans="1:104" x14ac:dyDescent="0.2">
      <c r="A68" s="146"/>
      <c r="B68" s="148"/>
      <c r="C68" s="199" t="s">
        <v>170</v>
      </c>
      <c r="D68" s="200"/>
      <c r="E68" s="149">
        <v>190</v>
      </c>
      <c r="F68" s="172"/>
      <c r="G68" s="150"/>
      <c r="M68" s="147" t="s">
        <v>170</v>
      </c>
      <c r="O68" s="138"/>
    </row>
    <row r="69" spans="1:104" x14ac:dyDescent="0.2">
      <c r="A69" s="139">
        <v>27</v>
      </c>
      <c r="B69" s="140" t="s">
        <v>171</v>
      </c>
      <c r="C69" s="141" t="s">
        <v>172</v>
      </c>
      <c r="D69" s="142" t="s">
        <v>89</v>
      </c>
      <c r="E69" s="143">
        <v>75</v>
      </c>
      <c r="F69" s="171"/>
      <c r="G69" s="144">
        <f>E69*F69</f>
        <v>0</v>
      </c>
      <c r="O69" s="138">
        <v>2</v>
      </c>
      <c r="AA69" s="119">
        <v>1</v>
      </c>
      <c r="AB69" s="119">
        <v>1</v>
      </c>
      <c r="AC69" s="119">
        <v>1</v>
      </c>
      <c r="AZ69" s="119">
        <v>1</v>
      </c>
      <c r="BA69" s="119">
        <f>IF(AZ69=1,G69,0)</f>
        <v>0</v>
      </c>
      <c r="BB69" s="119">
        <f>IF(AZ69=2,G69,0)</f>
        <v>0</v>
      </c>
      <c r="BC69" s="119">
        <f>IF(AZ69=3,G69,0)</f>
        <v>0</v>
      </c>
      <c r="BD69" s="119">
        <f>IF(AZ69=4,G69,0)</f>
        <v>0</v>
      </c>
      <c r="BE69" s="119">
        <f>IF(AZ69=5,G69,0)</f>
        <v>0</v>
      </c>
      <c r="CA69" s="145">
        <v>1</v>
      </c>
      <c r="CB69" s="145">
        <v>1</v>
      </c>
      <c r="CZ69" s="119">
        <v>0</v>
      </c>
    </row>
    <row r="70" spans="1:104" x14ac:dyDescent="0.2">
      <c r="A70" s="146"/>
      <c r="B70" s="148"/>
      <c r="C70" s="199" t="s">
        <v>173</v>
      </c>
      <c r="D70" s="200"/>
      <c r="E70" s="149">
        <v>75</v>
      </c>
      <c r="F70" s="172"/>
      <c r="G70" s="150"/>
      <c r="M70" s="147" t="s">
        <v>173</v>
      </c>
      <c r="O70" s="138"/>
    </row>
    <row r="71" spans="1:104" x14ac:dyDescent="0.2">
      <c r="A71" s="151"/>
      <c r="B71" s="152" t="s">
        <v>75</v>
      </c>
      <c r="C71" s="153" t="str">
        <f>CONCATENATE(B63," ",C63)</f>
        <v>95 Dokončovací konstrukce na pozemních stavbách</v>
      </c>
      <c r="D71" s="154"/>
      <c r="E71" s="155"/>
      <c r="F71" s="173"/>
      <c r="G71" s="156">
        <f>SUM(G63:G70)</f>
        <v>0</v>
      </c>
      <c r="O71" s="138">
        <v>4</v>
      </c>
      <c r="BA71" s="157">
        <f>SUM(BA63:BA70)</f>
        <v>0</v>
      </c>
      <c r="BB71" s="157">
        <f>SUM(BB63:BB70)</f>
        <v>0</v>
      </c>
      <c r="BC71" s="157">
        <f>SUM(BC63:BC70)</f>
        <v>0</v>
      </c>
      <c r="BD71" s="157">
        <f>SUM(BD63:BD70)</f>
        <v>0</v>
      </c>
      <c r="BE71" s="157">
        <f>SUM(BE63:BE70)</f>
        <v>0</v>
      </c>
    </row>
    <row r="72" spans="1:104" x14ac:dyDescent="0.2">
      <c r="A72" s="132" t="s">
        <v>74</v>
      </c>
      <c r="B72" s="133" t="s">
        <v>174</v>
      </c>
      <c r="C72" s="134" t="s">
        <v>175</v>
      </c>
      <c r="D72" s="135"/>
      <c r="E72" s="136"/>
      <c r="F72" s="174"/>
      <c r="G72" s="137"/>
      <c r="O72" s="138">
        <v>1</v>
      </c>
    </row>
    <row r="73" spans="1:104" x14ac:dyDescent="0.2">
      <c r="A73" s="139">
        <v>28</v>
      </c>
      <c r="B73" s="140" t="s">
        <v>176</v>
      </c>
      <c r="C73" s="141" t="s">
        <v>177</v>
      </c>
      <c r="D73" s="142" t="s">
        <v>89</v>
      </c>
      <c r="E73" s="143">
        <v>19.077999999999999</v>
      </c>
      <c r="F73" s="171"/>
      <c r="G73" s="144">
        <f>E73*F73</f>
        <v>0</v>
      </c>
      <c r="O73" s="138">
        <v>2</v>
      </c>
      <c r="AA73" s="119">
        <v>1</v>
      </c>
      <c r="AB73" s="119">
        <v>1</v>
      </c>
      <c r="AC73" s="119">
        <v>1</v>
      </c>
      <c r="AZ73" s="119">
        <v>1</v>
      </c>
      <c r="BA73" s="119">
        <f>IF(AZ73=1,G73,0)</f>
        <v>0</v>
      </c>
      <c r="BB73" s="119">
        <f>IF(AZ73=2,G73,0)</f>
        <v>0</v>
      </c>
      <c r="BC73" s="119">
        <f>IF(AZ73=3,G73,0)</f>
        <v>0</v>
      </c>
      <c r="BD73" s="119">
        <f>IF(AZ73=4,G73,0)</f>
        <v>0</v>
      </c>
      <c r="BE73" s="119">
        <f>IF(AZ73=5,G73,0)</f>
        <v>0</v>
      </c>
      <c r="CA73" s="145">
        <v>1</v>
      </c>
      <c r="CB73" s="145">
        <v>1</v>
      </c>
      <c r="CZ73" s="119">
        <v>3.3E-4</v>
      </c>
    </row>
    <row r="74" spans="1:104" x14ac:dyDescent="0.2">
      <c r="A74" s="146"/>
      <c r="B74" s="148"/>
      <c r="C74" s="199" t="s">
        <v>178</v>
      </c>
      <c r="D74" s="200"/>
      <c r="E74" s="149">
        <v>0</v>
      </c>
      <c r="F74" s="172"/>
      <c r="G74" s="150"/>
      <c r="M74" s="147" t="s">
        <v>178</v>
      </c>
      <c r="O74" s="138"/>
    </row>
    <row r="75" spans="1:104" ht="22.5" x14ac:dyDescent="0.2">
      <c r="A75" s="146"/>
      <c r="B75" s="148"/>
      <c r="C75" s="199" t="s">
        <v>179</v>
      </c>
      <c r="D75" s="200"/>
      <c r="E75" s="149">
        <v>19.077999999999999</v>
      </c>
      <c r="F75" s="172"/>
      <c r="G75" s="150"/>
      <c r="M75" s="147" t="s">
        <v>179</v>
      </c>
      <c r="O75" s="138"/>
    </row>
    <row r="76" spans="1:104" x14ac:dyDescent="0.2">
      <c r="A76" s="139">
        <v>29</v>
      </c>
      <c r="B76" s="140" t="s">
        <v>180</v>
      </c>
      <c r="C76" s="141" t="s">
        <v>181</v>
      </c>
      <c r="D76" s="142" t="s">
        <v>89</v>
      </c>
      <c r="E76" s="143">
        <v>19.077999999999999</v>
      </c>
      <c r="F76" s="171"/>
      <c r="G76" s="144">
        <f>E76*F76</f>
        <v>0</v>
      </c>
      <c r="O76" s="138">
        <v>2</v>
      </c>
      <c r="AA76" s="119">
        <v>1</v>
      </c>
      <c r="AB76" s="119">
        <v>1</v>
      </c>
      <c r="AC76" s="119">
        <v>1</v>
      </c>
      <c r="AZ76" s="119">
        <v>1</v>
      </c>
      <c r="BA76" s="119">
        <f>IF(AZ76=1,G76,0)</f>
        <v>0</v>
      </c>
      <c r="BB76" s="119">
        <f>IF(AZ76=2,G76,0)</f>
        <v>0</v>
      </c>
      <c r="BC76" s="119">
        <f>IF(AZ76=3,G76,0)</f>
        <v>0</v>
      </c>
      <c r="BD76" s="119">
        <f>IF(AZ76=4,G76,0)</f>
        <v>0</v>
      </c>
      <c r="BE76" s="119">
        <f>IF(AZ76=5,G76,0)</f>
        <v>0</v>
      </c>
      <c r="CA76" s="145">
        <v>1</v>
      </c>
      <c r="CB76" s="145">
        <v>1</v>
      </c>
      <c r="CZ76" s="119">
        <v>0</v>
      </c>
    </row>
    <row r="77" spans="1:104" x14ac:dyDescent="0.2">
      <c r="A77" s="151"/>
      <c r="B77" s="152" t="s">
        <v>75</v>
      </c>
      <c r="C77" s="153" t="str">
        <f>CONCATENATE(B72," ",C72)</f>
        <v>96 Bourání konstrukcí</v>
      </c>
      <c r="D77" s="154"/>
      <c r="E77" s="155"/>
      <c r="F77" s="173"/>
      <c r="G77" s="156">
        <f>SUM(G72:G76)</f>
        <v>0</v>
      </c>
      <c r="O77" s="138">
        <v>4</v>
      </c>
      <c r="BA77" s="157">
        <f>SUM(BA72:BA76)</f>
        <v>0</v>
      </c>
      <c r="BB77" s="157">
        <f>SUM(BB72:BB76)</f>
        <v>0</v>
      </c>
      <c r="BC77" s="157">
        <f>SUM(BC72:BC76)</f>
        <v>0</v>
      </c>
      <c r="BD77" s="157">
        <f>SUM(BD72:BD76)</f>
        <v>0</v>
      </c>
      <c r="BE77" s="157">
        <f>SUM(BE72:BE76)</f>
        <v>0</v>
      </c>
    </row>
    <row r="78" spans="1:104" x14ac:dyDescent="0.2">
      <c r="A78" s="132" t="s">
        <v>74</v>
      </c>
      <c r="B78" s="133" t="s">
        <v>182</v>
      </c>
      <c r="C78" s="134" t="s">
        <v>183</v>
      </c>
      <c r="D78" s="135"/>
      <c r="E78" s="136"/>
      <c r="F78" s="174"/>
      <c r="G78" s="137"/>
      <c r="O78" s="138">
        <v>1</v>
      </c>
    </row>
    <row r="79" spans="1:104" x14ac:dyDescent="0.2">
      <c r="A79" s="139">
        <v>30</v>
      </c>
      <c r="B79" s="140" t="s">
        <v>184</v>
      </c>
      <c r="C79" s="141" t="s">
        <v>185</v>
      </c>
      <c r="D79" s="142" t="s">
        <v>89</v>
      </c>
      <c r="E79" s="143">
        <v>389.12</v>
      </c>
      <c r="F79" s="171"/>
      <c r="G79" s="144">
        <f>E79*F79</f>
        <v>0</v>
      </c>
      <c r="O79" s="138">
        <v>2</v>
      </c>
      <c r="AA79" s="119">
        <v>1</v>
      </c>
      <c r="AB79" s="119">
        <v>1</v>
      </c>
      <c r="AC79" s="119">
        <v>1</v>
      </c>
      <c r="AZ79" s="119">
        <v>1</v>
      </c>
      <c r="BA79" s="119">
        <f>IF(AZ79=1,G79,0)</f>
        <v>0</v>
      </c>
      <c r="BB79" s="119">
        <f>IF(AZ79=2,G79,0)</f>
        <v>0</v>
      </c>
      <c r="BC79" s="119">
        <f>IF(AZ79=3,G79,0)</f>
        <v>0</v>
      </c>
      <c r="BD79" s="119">
        <f>IF(AZ79=4,G79,0)</f>
        <v>0</v>
      </c>
      <c r="BE79" s="119">
        <f>IF(AZ79=5,G79,0)</f>
        <v>0</v>
      </c>
      <c r="CA79" s="145">
        <v>1</v>
      </c>
      <c r="CB79" s="145">
        <v>1</v>
      </c>
      <c r="CZ79" s="119">
        <v>0</v>
      </c>
    </row>
    <row r="80" spans="1:104" x14ac:dyDescent="0.2">
      <c r="A80" s="146"/>
      <c r="B80" s="148"/>
      <c r="C80" s="199" t="s">
        <v>186</v>
      </c>
      <c r="D80" s="200"/>
      <c r="E80" s="149">
        <v>389.12</v>
      </c>
      <c r="F80" s="172"/>
      <c r="G80" s="150"/>
      <c r="M80" s="147" t="s">
        <v>186</v>
      </c>
      <c r="O80" s="138"/>
    </row>
    <row r="81" spans="1:104" x14ac:dyDescent="0.2">
      <c r="A81" s="139">
        <v>31</v>
      </c>
      <c r="B81" s="140" t="s">
        <v>187</v>
      </c>
      <c r="C81" s="141" t="s">
        <v>188</v>
      </c>
      <c r="D81" s="142" t="s">
        <v>89</v>
      </c>
      <c r="E81" s="143">
        <v>194.56</v>
      </c>
      <c r="F81" s="171"/>
      <c r="G81" s="144">
        <f>E81*F81</f>
        <v>0</v>
      </c>
      <c r="O81" s="138">
        <v>2</v>
      </c>
      <c r="AA81" s="119">
        <v>1</v>
      </c>
      <c r="AB81" s="119">
        <v>1</v>
      </c>
      <c r="AC81" s="119">
        <v>1</v>
      </c>
      <c r="AZ81" s="119">
        <v>1</v>
      </c>
      <c r="BA81" s="119">
        <f>IF(AZ81=1,G81,0)</f>
        <v>0</v>
      </c>
      <c r="BB81" s="119">
        <f>IF(AZ81=2,G81,0)</f>
        <v>0</v>
      </c>
      <c r="BC81" s="119">
        <f>IF(AZ81=3,G81,0)</f>
        <v>0</v>
      </c>
      <c r="BD81" s="119">
        <f>IF(AZ81=4,G81,0)</f>
        <v>0</v>
      </c>
      <c r="BE81" s="119">
        <f>IF(AZ81=5,G81,0)</f>
        <v>0</v>
      </c>
      <c r="CA81" s="145">
        <v>1</v>
      </c>
      <c r="CB81" s="145">
        <v>1</v>
      </c>
      <c r="CZ81" s="119">
        <v>0</v>
      </c>
    </row>
    <row r="82" spans="1:104" x14ac:dyDescent="0.2">
      <c r="A82" s="146"/>
      <c r="B82" s="148"/>
      <c r="C82" s="199" t="s">
        <v>189</v>
      </c>
      <c r="D82" s="200"/>
      <c r="E82" s="149">
        <v>194.56</v>
      </c>
      <c r="F82" s="172"/>
      <c r="G82" s="150"/>
      <c r="M82" s="147" t="s">
        <v>189</v>
      </c>
      <c r="O82" s="138"/>
    </row>
    <row r="83" spans="1:104" x14ac:dyDescent="0.2">
      <c r="A83" s="139">
        <v>32</v>
      </c>
      <c r="B83" s="140" t="s">
        <v>190</v>
      </c>
      <c r="C83" s="141" t="s">
        <v>191</v>
      </c>
      <c r="D83" s="142" t="s">
        <v>89</v>
      </c>
      <c r="E83" s="143">
        <v>23.6145</v>
      </c>
      <c r="F83" s="171"/>
      <c r="G83" s="144">
        <f>E83*F83</f>
        <v>0</v>
      </c>
      <c r="O83" s="138">
        <v>2</v>
      </c>
      <c r="AA83" s="119">
        <v>1</v>
      </c>
      <c r="AB83" s="119">
        <v>1</v>
      </c>
      <c r="AC83" s="119">
        <v>1</v>
      </c>
      <c r="AZ83" s="119">
        <v>1</v>
      </c>
      <c r="BA83" s="119">
        <f>IF(AZ83=1,G83,0)</f>
        <v>0</v>
      </c>
      <c r="BB83" s="119">
        <f>IF(AZ83=2,G83,0)</f>
        <v>0</v>
      </c>
      <c r="BC83" s="119">
        <f>IF(AZ83=3,G83,0)</f>
        <v>0</v>
      </c>
      <c r="BD83" s="119">
        <f>IF(AZ83=4,G83,0)</f>
        <v>0</v>
      </c>
      <c r="BE83" s="119">
        <f>IF(AZ83=5,G83,0)</f>
        <v>0</v>
      </c>
      <c r="CA83" s="145">
        <v>1</v>
      </c>
      <c r="CB83" s="145">
        <v>1</v>
      </c>
      <c r="CZ83" s="119">
        <v>0</v>
      </c>
    </row>
    <row r="84" spans="1:104" x14ac:dyDescent="0.2">
      <c r="A84" s="146"/>
      <c r="B84" s="148"/>
      <c r="C84" s="199" t="s">
        <v>192</v>
      </c>
      <c r="D84" s="200"/>
      <c r="E84" s="149">
        <v>23.6145</v>
      </c>
      <c r="F84" s="172"/>
      <c r="G84" s="150"/>
      <c r="M84" s="147" t="s">
        <v>192</v>
      </c>
      <c r="O84" s="138"/>
    </row>
    <row r="85" spans="1:104" x14ac:dyDescent="0.2">
      <c r="A85" s="139">
        <v>33</v>
      </c>
      <c r="B85" s="140" t="s">
        <v>193</v>
      </c>
      <c r="C85" s="141" t="s">
        <v>194</v>
      </c>
      <c r="D85" s="142" t="s">
        <v>108</v>
      </c>
      <c r="E85" s="143">
        <v>14.63520434</v>
      </c>
      <c r="F85" s="171"/>
      <c r="G85" s="144">
        <f t="shared" ref="G85:G94" si="0">E85*F85</f>
        <v>0</v>
      </c>
      <c r="O85" s="138">
        <v>2</v>
      </c>
      <c r="AA85" s="119">
        <v>8</v>
      </c>
      <c r="AB85" s="119">
        <v>0</v>
      </c>
      <c r="AC85" s="119">
        <v>3</v>
      </c>
      <c r="AZ85" s="119">
        <v>1</v>
      </c>
      <c r="BA85" s="119">
        <f t="shared" ref="BA85:BA94" si="1">IF(AZ85=1,G85,0)</f>
        <v>0</v>
      </c>
      <c r="BB85" s="119">
        <f t="shared" ref="BB85:BB94" si="2">IF(AZ85=2,G85,0)</f>
        <v>0</v>
      </c>
      <c r="BC85" s="119">
        <f t="shared" ref="BC85:BC94" si="3">IF(AZ85=3,G85,0)</f>
        <v>0</v>
      </c>
      <c r="BD85" s="119">
        <f t="shared" ref="BD85:BD94" si="4">IF(AZ85=4,G85,0)</f>
        <v>0</v>
      </c>
      <c r="BE85" s="119">
        <f t="shared" ref="BE85:BE94" si="5">IF(AZ85=5,G85,0)</f>
        <v>0</v>
      </c>
      <c r="CA85" s="145">
        <v>8</v>
      </c>
      <c r="CB85" s="145">
        <v>0</v>
      </c>
      <c r="CZ85" s="119">
        <v>0</v>
      </c>
    </row>
    <row r="86" spans="1:104" x14ac:dyDescent="0.2">
      <c r="A86" s="139">
        <v>34</v>
      </c>
      <c r="B86" s="140" t="s">
        <v>195</v>
      </c>
      <c r="C86" s="141" t="s">
        <v>196</v>
      </c>
      <c r="D86" s="142" t="s">
        <v>108</v>
      </c>
      <c r="E86" s="143">
        <v>29.270408679999999</v>
      </c>
      <c r="F86" s="171"/>
      <c r="G86" s="144">
        <f t="shared" si="0"/>
        <v>0</v>
      </c>
      <c r="O86" s="138">
        <v>2</v>
      </c>
      <c r="AA86" s="119">
        <v>8</v>
      </c>
      <c r="AB86" s="119">
        <v>0</v>
      </c>
      <c r="AC86" s="119">
        <v>3</v>
      </c>
      <c r="AZ86" s="119">
        <v>1</v>
      </c>
      <c r="BA86" s="119">
        <f t="shared" si="1"/>
        <v>0</v>
      </c>
      <c r="BB86" s="119">
        <f t="shared" si="2"/>
        <v>0</v>
      </c>
      <c r="BC86" s="119">
        <f t="shared" si="3"/>
        <v>0</v>
      </c>
      <c r="BD86" s="119">
        <f t="shared" si="4"/>
        <v>0</v>
      </c>
      <c r="BE86" s="119">
        <f t="shared" si="5"/>
        <v>0</v>
      </c>
      <c r="CA86" s="145">
        <v>8</v>
      </c>
      <c r="CB86" s="145">
        <v>0</v>
      </c>
      <c r="CZ86" s="119">
        <v>0</v>
      </c>
    </row>
    <row r="87" spans="1:104" x14ac:dyDescent="0.2">
      <c r="A87" s="139">
        <v>35</v>
      </c>
      <c r="B87" s="140" t="s">
        <v>197</v>
      </c>
      <c r="C87" s="141" t="s">
        <v>198</v>
      </c>
      <c r="D87" s="142" t="s">
        <v>108</v>
      </c>
      <c r="E87" s="143">
        <v>14.63520434</v>
      </c>
      <c r="F87" s="171"/>
      <c r="G87" s="144">
        <f t="shared" si="0"/>
        <v>0</v>
      </c>
      <c r="O87" s="138">
        <v>2</v>
      </c>
      <c r="AA87" s="119">
        <v>8</v>
      </c>
      <c r="AB87" s="119">
        <v>0</v>
      </c>
      <c r="AC87" s="119">
        <v>3</v>
      </c>
      <c r="AZ87" s="119">
        <v>1</v>
      </c>
      <c r="BA87" s="119">
        <f t="shared" si="1"/>
        <v>0</v>
      </c>
      <c r="BB87" s="119">
        <f t="shared" si="2"/>
        <v>0</v>
      </c>
      <c r="BC87" s="119">
        <f t="shared" si="3"/>
        <v>0</v>
      </c>
      <c r="BD87" s="119">
        <f t="shared" si="4"/>
        <v>0</v>
      </c>
      <c r="BE87" s="119">
        <f t="shared" si="5"/>
        <v>0</v>
      </c>
      <c r="CA87" s="145">
        <v>8</v>
      </c>
      <c r="CB87" s="145">
        <v>0</v>
      </c>
      <c r="CZ87" s="119">
        <v>0</v>
      </c>
    </row>
    <row r="88" spans="1:104" x14ac:dyDescent="0.2">
      <c r="A88" s="139">
        <v>36</v>
      </c>
      <c r="B88" s="140" t="s">
        <v>199</v>
      </c>
      <c r="C88" s="141" t="s">
        <v>200</v>
      </c>
      <c r="D88" s="142" t="s">
        <v>108</v>
      </c>
      <c r="E88" s="143">
        <v>131.71683906000001</v>
      </c>
      <c r="F88" s="171"/>
      <c r="G88" s="144">
        <f t="shared" si="0"/>
        <v>0</v>
      </c>
      <c r="O88" s="138">
        <v>2</v>
      </c>
      <c r="AA88" s="119">
        <v>8</v>
      </c>
      <c r="AB88" s="119">
        <v>0</v>
      </c>
      <c r="AC88" s="119">
        <v>3</v>
      </c>
      <c r="AZ88" s="119">
        <v>1</v>
      </c>
      <c r="BA88" s="119">
        <f t="shared" si="1"/>
        <v>0</v>
      </c>
      <c r="BB88" s="119">
        <f t="shared" si="2"/>
        <v>0</v>
      </c>
      <c r="BC88" s="119">
        <f t="shared" si="3"/>
        <v>0</v>
      </c>
      <c r="BD88" s="119">
        <f t="shared" si="4"/>
        <v>0</v>
      </c>
      <c r="BE88" s="119">
        <f t="shared" si="5"/>
        <v>0</v>
      </c>
      <c r="CA88" s="145">
        <v>8</v>
      </c>
      <c r="CB88" s="145">
        <v>0</v>
      </c>
      <c r="CZ88" s="119">
        <v>0</v>
      </c>
    </row>
    <row r="89" spans="1:104" x14ac:dyDescent="0.2">
      <c r="A89" s="139">
        <v>37</v>
      </c>
      <c r="B89" s="140" t="s">
        <v>201</v>
      </c>
      <c r="C89" s="141" t="s">
        <v>202</v>
      </c>
      <c r="D89" s="142" t="s">
        <v>108</v>
      </c>
      <c r="E89" s="143">
        <v>14.63520434</v>
      </c>
      <c r="F89" s="171"/>
      <c r="G89" s="144">
        <f t="shared" si="0"/>
        <v>0</v>
      </c>
      <c r="O89" s="138">
        <v>2</v>
      </c>
      <c r="AA89" s="119">
        <v>8</v>
      </c>
      <c r="AB89" s="119">
        <v>0</v>
      </c>
      <c r="AC89" s="119">
        <v>3</v>
      </c>
      <c r="AZ89" s="119">
        <v>1</v>
      </c>
      <c r="BA89" s="119">
        <f t="shared" si="1"/>
        <v>0</v>
      </c>
      <c r="BB89" s="119">
        <f t="shared" si="2"/>
        <v>0</v>
      </c>
      <c r="BC89" s="119">
        <f t="shared" si="3"/>
        <v>0</v>
      </c>
      <c r="BD89" s="119">
        <f t="shared" si="4"/>
        <v>0</v>
      </c>
      <c r="BE89" s="119">
        <f t="shared" si="5"/>
        <v>0</v>
      </c>
      <c r="CA89" s="145">
        <v>8</v>
      </c>
      <c r="CB89" s="145">
        <v>0</v>
      </c>
      <c r="CZ89" s="119">
        <v>0</v>
      </c>
    </row>
    <row r="90" spans="1:104" x14ac:dyDescent="0.2">
      <c r="A90" s="139">
        <v>38</v>
      </c>
      <c r="B90" s="140" t="s">
        <v>203</v>
      </c>
      <c r="C90" s="141" t="s">
        <v>204</v>
      </c>
      <c r="D90" s="142" t="s">
        <v>108</v>
      </c>
      <c r="E90" s="143">
        <v>73.176021700000007</v>
      </c>
      <c r="F90" s="171"/>
      <c r="G90" s="144">
        <f t="shared" si="0"/>
        <v>0</v>
      </c>
      <c r="O90" s="138">
        <v>2</v>
      </c>
      <c r="AA90" s="119">
        <v>8</v>
      </c>
      <c r="AB90" s="119">
        <v>0</v>
      </c>
      <c r="AC90" s="119">
        <v>3</v>
      </c>
      <c r="AZ90" s="119">
        <v>1</v>
      </c>
      <c r="BA90" s="119">
        <f t="shared" si="1"/>
        <v>0</v>
      </c>
      <c r="BB90" s="119">
        <f t="shared" si="2"/>
        <v>0</v>
      </c>
      <c r="BC90" s="119">
        <f t="shared" si="3"/>
        <v>0</v>
      </c>
      <c r="BD90" s="119">
        <f t="shared" si="4"/>
        <v>0</v>
      </c>
      <c r="BE90" s="119">
        <f t="shared" si="5"/>
        <v>0</v>
      </c>
      <c r="CA90" s="145">
        <v>8</v>
      </c>
      <c r="CB90" s="145">
        <v>0</v>
      </c>
      <c r="CZ90" s="119">
        <v>0</v>
      </c>
    </row>
    <row r="91" spans="1:104" x14ac:dyDescent="0.2">
      <c r="A91" s="139">
        <v>39</v>
      </c>
      <c r="B91" s="140" t="s">
        <v>205</v>
      </c>
      <c r="C91" s="141" t="s">
        <v>206</v>
      </c>
      <c r="D91" s="142" t="s">
        <v>108</v>
      </c>
      <c r="E91" s="143">
        <v>14.63520434</v>
      </c>
      <c r="F91" s="171"/>
      <c r="G91" s="144">
        <f t="shared" si="0"/>
        <v>0</v>
      </c>
      <c r="O91" s="138">
        <v>2</v>
      </c>
      <c r="AA91" s="119">
        <v>8</v>
      </c>
      <c r="AB91" s="119">
        <v>0</v>
      </c>
      <c r="AC91" s="119">
        <v>3</v>
      </c>
      <c r="AZ91" s="119">
        <v>1</v>
      </c>
      <c r="BA91" s="119">
        <f t="shared" si="1"/>
        <v>0</v>
      </c>
      <c r="BB91" s="119">
        <f t="shared" si="2"/>
        <v>0</v>
      </c>
      <c r="BC91" s="119">
        <f t="shared" si="3"/>
        <v>0</v>
      </c>
      <c r="BD91" s="119">
        <f t="shared" si="4"/>
        <v>0</v>
      </c>
      <c r="BE91" s="119">
        <f t="shared" si="5"/>
        <v>0</v>
      </c>
      <c r="CA91" s="145">
        <v>8</v>
      </c>
      <c r="CB91" s="145">
        <v>0</v>
      </c>
      <c r="CZ91" s="119">
        <v>0</v>
      </c>
    </row>
    <row r="92" spans="1:104" x14ac:dyDescent="0.2">
      <c r="A92" s="139">
        <v>40</v>
      </c>
      <c r="B92" s="140" t="s">
        <v>207</v>
      </c>
      <c r="C92" s="141" t="s">
        <v>208</v>
      </c>
      <c r="D92" s="142" t="s">
        <v>108</v>
      </c>
      <c r="E92" s="143">
        <v>14.63520434</v>
      </c>
      <c r="F92" s="171"/>
      <c r="G92" s="144">
        <f t="shared" si="0"/>
        <v>0</v>
      </c>
      <c r="O92" s="138">
        <v>2</v>
      </c>
      <c r="AA92" s="119">
        <v>8</v>
      </c>
      <c r="AB92" s="119">
        <v>0</v>
      </c>
      <c r="AC92" s="119">
        <v>3</v>
      </c>
      <c r="AZ92" s="119">
        <v>1</v>
      </c>
      <c r="BA92" s="119">
        <f t="shared" si="1"/>
        <v>0</v>
      </c>
      <c r="BB92" s="119">
        <f t="shared" si="2"/>
        <v>0</v>
      </c>
      <c r="BC92" s="119">
        <f t="shared" si="3"/>
        <v>0</v>
      </c>
      <c r="BD92" s="119">
        <f t="shared" si="4"/>
        <v>0</v>
      </c>
      <c r="BE92" s="119">
        <f t="shared" si="5"/>
        <v>0</v>
      </c>
      <c r="CA92" s="145">
        <v>8</v>
      </c>
      <c r="CB92" s="145">
        <v>0</v>
      </c>
      <c r="CZ92" s="119">
        <v>0</v>
      </c>
    </row>
    <row r="93" spans="1:104" x14ac:dyDescent="0.2">
      <c r="A93" s="139">
        <v>41</v>
      </c>
      <c r="B93" s="140" t="s">
        <v>209</v>
      </c>
      <c r="C93" s="141" t="s">
        <v>210</v>
      </c>
      <c r="D93" s="142" t="s">
        <v>108</v>
      </c>
      <c r="E93" s="143">
        <v>14.63520434</v>
      </c>
      <c r="F93" s="171"/>
      <c r="G93" s="144">
        <f t="shared" si="0"/>
        <v>0</v>
      </c>
      <c r="O93" s="138">
        <v>2</v>
      </c>
      <c r="AA93" s="119">
        <v>8</v>
      </c>
      <c r="AB93" s="119">
        <v>0</v>
      </c>
      <c r="AC93" s="119">
        <v>3</v>
      </c>
      <c r="AZ93" s="119">
        <v>1</v>
      </c>
      <c r="BA93" s="119">
        <f t="shared" si="1"/>
        <v>0</v>
      </c>
      <c r="BB93" s="119">
        <f t="shared" si="2"/>
        <v>0</v>
      </c>
      <c r="BC93" s="119">
        <f t="shared" si="3"/>
        <v>0</v>
      </c>
      <c r="BD93" s="119">
        <f t="shared" si="4"/>
        <v>0</v>
      </c>
      <c r="BE93" s="119">
        <f t="shared" si="5"/>
        <v>0</v>
      </c>
      <c r="CA93" s="145">
        <v>8</v>
      </c>
      <c r="CB93" s="145">
        <v>0</v>
      </c>
      <c r="CZ93" s="119">
        <v>0</v>
      </c>
    </row>
    <row r="94" spans="1:104" ht="22.5" x14ac:dyDescent="0.2">
      <c r="A94" s="139">
        <v>42</v>
      </c>
      <c r="B94" s="140" t="s">
        <v>211</v>
      </c>
      <c r="C94" s="141" t="s">
        <v>212</v>
      </c>
      <c r="D94" s="142" t="s">
        <v>108</v>
      </c>
      <c r="E94" s="143">
        <v>14.63520434</v>
      </c>
      <c r="F94" s="171"/>
      <c r="G94" s="144">
        <f t="shared" si="0"/>
        <v>0</v>
      </c>
      <c r="O94" s="138">
        <v>2</v>
      </c>
      <c r="AA94" s="119">
        <v>8</v>
      </c>
      <c r="AB94" s="119">
        <v>0</v>
      </c>
      <c r="AC94" s="119">
        <v>3</v>
      </c>
      <c r="AZ94" s="119">
        <v>1</v>
      </c>
      <c r="BA94" s="119">
        <f t="shared" si="1"/>
        <v>0</v>
      </c>
      <c r="BB94" s="119">
        <f t="shared" si="2"/>
        <v>0</v>
      </c>
      <c r="BC94" s="119">
        <f t="shared" si="3"/>
        <v>0</v>
      </c>
      <c r="BD94" s="119">
        <f t="shared" si="4"/>
        <v>0</v>
      </c>
      <c r="BE94" s="119">
        <f t="shared" si="5"/>
        <v>0</v>
      </c>
      <c r="CA94" s="145">
        <v>8</v>
      </c>
      <c r="CB94" s="145">
        <v>0</v>
      </c>
      <c r="CZ94" s="119">
        <v>0</v>
      </c>
    </row>
    <row r="95" spans="1:104" x14ac:dyDescent="0.2">
      <c r="A95" s="151"/>
      <c r="B95" s="152" t="s">
        <v>75</v>
      </c>
      <c r="C95" s="153" t="str">
        <f>CONCATENATE(B78," ",C78)</f>
        <v>97 Prorážení otvorů</v>
      </c>
      <c r="D95" s="154"/>
      <c r="E95" s="155"/>
      <c r="F95" s="173"/>
      <c r="G95" s="156">
        <f>SUM(G78:G94)</f>
        <v>0</v>
      </c>
      <c r="O95" s="138">
        <v>4</v>
      </c>
      <c r="BA95" s="157">
        <f>SUM(BA78:BA94)</f>
        <v>0</v>
      </c>
      <c r="BB95" s="157">
        <f>SUM(BB78:BB94)</f>
        <v>0</v>
      </c>
      <c r="BC95" s="157">
        <f>SUM(BC78:BC94)</f>
        <v>0</v>
      </c>
      <c r="BD95" s="157">
        <f>SUM(BD78:BD94)</f>
        <v>0</v>
      </c>
      <c r="BE95" s="157">
        <f>SUM(BE78:BE94)</f>
        <v>0</v>
      </c>
    </row>
    <row r="96" spans="1:104" x14ac:dyDescent="0.2">
      <c r="A96" s="132" t="s">
        <v>74</v>
      </c>
      <c r="B96" s="133" t="s">
        <v>213</v>
      </c>
      <c r="C96" s="134" t="s">
        <v>214</v>
      </c>
      <c r="D96" s="135"/>
      <c r="E96" s="136"/>
      <c r="F96" s="174"/>
      <c r="G96" s="137"/>
      <c r="O96" s="138">
        <v>1</v>
      </c>
    </row>
    <row r="97" spans="1:104" x14ac:dyDescent="0.2">
      <c r="A97" s="139">
        <v>43</v>
      </c>
      <c r="B97" s="140" t="s">
        <v>215</v>
      </c>
      <c r="C97" s="141" t="s">
        <v>216</v>
      </c>
      <c r="D97" s="142" t="s">
        <v>108</v>
      </c>
      <c r="E97" s="143">
        <v>82.400102559999993</v>
      </c>
      <c r="F97" s="171"/>
      <c r="G97" s="144">
        <f>E97*F97</f>
        <v>0</v>
      </c>
      <c r="O97" s="138">
        <v>2</v>
      </c>
      <c r="AA97" s="119">
        <v>7</v>
      </c>
      <c r="AB97" s="119">
        <v>1</v>
      </c>
      <c r="AC97" s="119">
        <v>2</v>
      </c>
      <c r="AZ97" s="119">
        <v>1</v>
      </c>
      <c r="BA97" s="119">
        <f>IF(AZ97=1,G97,0)</f>
        <v>0</v>
      </c>
      <c r="BB97" s="119">
        <f>IF(AZ97=2,G97,0)</f>
        <v>0</v>
      </c>
      <c r="BC97" s="119">
        <f>IF(AZ97=3,G97,0)</f>
        <v>0</v>
      </c>
      <c r="BD97" s="119">
        <f>IF(AZ97=4,G97,0)</f>
        <v>0</v>
      </c>
      <c r="BE97" s="119">
        <f>IF(AZ97=5,G97,0)</f>
        <v>0</v>
      </c>
      <c r="CA97" s="145">
        <v>7</v>
      </c>
      <c r="CB97" s="145">
        <v>1</v>
      </c>
      <c r="CZ97" s="119">
        <v>0</v>
      </c>
    </row>
    <row r="98" spans="1:104" x14ac:dyDescent="0.2">
      <c r="A98" s="151"/>
      <c r="B98" s="152" t="s">
        <v>75</v>
      </c>
      <c r="C98" s="153" t="str">
        <f>CONCATENATE(B96," ",C96)</f>
        <v>99 Staveništní přesun hmot</v>
      </c>
      <c r="D98" s="154"/>
      <c r="E98" s="155"/>
      <c r="F98" s="173"/>
      <c r="G98" s="156">
        <f>SUM(G96:G97)</f>
        <v>0</v>
      </c>
      <c r="O98" s="138">
        <v>4</v>
      </c>
      <c r="BA98" s="157">
        <f>SUM(BA96:BA97)</f>
        <v>0</v>
      </c>
      <c r="BB98" s="157">
        <f>SUM(BB96:BB97)</f>
        <v>0</v>
      </c>
      <c r="BC98" s="157">
        <f>SUM(BC96:BC97)</f>
        <v>0</v>
      </c>
      <c r="BD98" s="157">
        <f>SUM(BD96:BD97)</f>
        <v>0</v>
      </c>
      <c r="BE98" s="157">
        <f>SUM(BE96:BE97)</f>
        <v>0</v>
      </c>
    </row>
    <row r="99" spans="1:104" x14ac:dyDescent="0.2">
      <c r="A99" s="132" t="s">
        <v>74</v>
      </c>
      <c r="B99" s="133" t="s">
        <v>217</v>
      </c>
      <c r="C99" s="134" t="s">
        <v>218</v>
      </c>
      <c r="D99" s="135"/>
      <c r="E99" s="136"/>
      <c r="F99" s="174"/>
      <c r="G99" s="137"/>
      <c r="O99" s="138">
        <v>1</v>
      </c>
    </row>
    <row r="100" spans="1:104" x14ac:dyDescent="0.2">
      <c r="A100" s="139">
        <v>44</v>
      </c>
      <c r="B100" s="140" t="s">
        <v>219</v>
      </c>
      <c r="C100" s="141" t="s">
        <v>220</v>
      </c>
      <c r="D100" s="142" t="s">
        <v>221</v>
      </c>
      <c r="E100" s="143">
        <v>1</v>
      </c>
      <c r="F100" s="171"/>
      <c r="G100" s="144">
        <f t="shared" ref="G100:G107" si="6">E100*F100</f>
        <v>0</v>
      </c>
      <c r="O100" s="138">
        <v>2</v>
      </c>
      <c r="AA100" s="119">
        <v>12</v>
      </c>
      <c r="AB100" s="119">
        <v>0</v>
      </c>
      <c r="AC100" s="119">
        <v>104</v>
      </c>
      <c r="AZ100" s="119">
        <v>1</v>
      </c>
      <c r="BA100" s="119">
        <f t="shared" ref="BA100:BA107" si="7">IF(AZ100=1,G100,0)</f>
        <v>0</v>
      </c>
      <c r="BB100" s="119">
        <f t="shared" ref="BB100:BB107" si="8">IF(AZ100=2,G100,0)</f>
        <v>0</v>
      </c>
      <c r="BC100" s="119">
        <f t="shared" ref="BC100:BC107" si="9">IF(AZ100=3,G100,0)</f>
        <v>0</v>
      </c>
      <c r="BD100" s="119">
        <f t="shared" ref="BD100:BD107" si="10">IF(AZ100=4,G100,0)</f>
        <v>0</v>
      </c>
      <c r="BE100" s="119">
        <f t="shared" ref="BE100:BE107" si="11">IF(AZ100=5,G100,0)</f>
        <v>0</v>
      </c>
      <c r="CA100" s="145">
        <v>12</v>
      </c>
      <c r="CB100" s="145">
        <v>0</v>
      </c>
      <c r="CZ100" s="119">
        <v>0</v>
      </c>
    </row>
    <row r="101" spans="1:104" x14ac:dyDescent="0.2">
      <c r="A101" s="139">
        <v>45</v>
      </c>
      <c r="B101" s="140" t="s">
        <v>222</v>
      </c>
      <c r="C101" s="141" t="s">
        <v>223</v>
      </c>
      <c r="D101" s="142" t="s">
        <v>221</v>
      </c>
      <c r="E101" s="143">
        <v>1</v>
      </c>
      <c r="F101" s="171"/>
      <c r="G101" s="144">
        <f t="shared" si="6"/>
        <v>0</v>
      </c>
      <c r="O101" s="138">
        <v>2</v>
      </c>
      <c r="AA101" s="119">
        <v>12</v>
      </c>
      <c r="AB101" s="119">
        <v>0</v>
      </c>
      <c r="AC101" s="119">
        <v>105</v>
      </c>
      <c r="AZ101" s="119">
        <v>1</v>
      </c>
      <c r="BA101" s="119">
        <f t="shared" si="7"/>
        <v>0</v>
      </c>
      <c r="BB101" s="119">
        <f t="shared" si="8"/>
        <v>0</v>
      </c>
      <c r="BC101" s="119">
        <f t="shared" si="9"/>
        <v>0</v>
      </c>
      <c r="BD101" s="119">
        <f t="shared" si="10"/>
        <v>0</v>
      </c>
      <c r="BE101" s="119">
        <f t="shared" si="11"/>
        <v>0</v>
      </c>
      <c r="CA101" s="145">
        <v>12</v>
      </c>
      <c r="CB101" s="145">
        <v>0</v>
      </c>
      <c r="CZ101" s="119">
        <v>0</v>
      </c>
    </row>
    <row r="102" spans="1:104" x14ac:dyDescent="0.2">
      <c r="A102" s="139">
        <v>46</v>
      </c>
      <c r="B102" s="140" t="s">
        <v>224</v>
      </c>
      <c r="C102" s="141" t="s">
        <v>225</v>
      </c>
      <c r="D102" s="142" t="s">
        <v>221</v>
      </c>
      <c r="E102" s="143">
        <v>1</v>
      </c>
      <c r="F102" s="171"/>
      <c r="G102" s="144">
        <f t="shared" si="6"/>
        <v>0</v>
      </c>
      <c r="O102" s="138">
        <v>2</v>
      </c>
      <c r="AA102" s="119">
        <v>12</v>
      </c>
      <c r="AB102" s="119">
        <v>0</v>
      </c>
      <c r="AC102" s="119">
        <v>106</v>
      </c>
      <c r="AZ102" s="119">
        <v>1</v>
      </c>
      <c r="BA102" s="119">
        <f t="shared" si="7"/>
        <v>0</v>
      </c>
      <c r="BB102" s="119">
        <f t="shared" si="8"/>
        <v>0</v>
      </c>
      <c r="BC102" s="119">
        <f t="shared" si="9"/>
        <v>0</v>
      </c>
      <c r="BD102" s="119">
        <f t="shared" si="10"/>
        <v>0</v>
      </c>
      <c r="BE102" s="119">
        <f t="shared" si="11"/>
        <v>0</v>
      </c>
      <c r="CA102" s="145">
        <v>12</v>
      </c>
      <c r="CB102" s="145">
        <v>0</v>
      </c>
      <c r="CZ102" s="119">
        <v>0</v>
      </c>
    </row>
    <row r="103" spans="1:104" x14ac:dyDescent="0.2">
      <c r="A103" s="139">
        <v>47</v>
      </c>
      <c r="B103" s="140" t="s">
        <v>226</v>
      </c>
      <c r="C103" s="141" t="s">
        <v>227</v>
      </c>
      <c r="D103" s="142" t="s">
        <v>221</v>
      </c>
      <c r="E103" s="143">
        <v>1</v>
      </c>
      <c r="F103" s="171"/>
      <c r="G103" s="144">
        <f t="shared" si="6"/>
        <v>0</v>
      </c>
      <c r="O103" s="138">
        <v>2</v>
      </c>
      <c r="AA103" s="119">
        <v>12</v>
      </c>
      <c r="AB103" s="119">
        <v>0</v>
      </c>
      <c r="AC103" s="119">
        <v>107</v>
      </c>
      <c r="AZ103" s="119">
        <v>1</v>
      </c>
      <c r="BA103" s="119">
        <f t="shared" si="7"/>
        <v>0</v>
      </c>
      <c r="BB103" s="119">
        <f t="shared" si="8"/>
        <v>0</v>
      </c>
      <c r="BC103" s="119">
        <f t="shared" si="9"/>
        <v>0</v>
      </c>
      <c r="BD103" s="119">
        <f t="shared" si="10"/>
        <v>0</v>
      </c>
      <c r="BE103" s="119">
        <f t="shared" si="11"/>
        <v>0</v>
      </c>
      <c r="CA103" s="145">
        <v>12</v>
      </c>
      <c r="CB103" s="145">
        <v>0</v>
      </c>
      <c r="CZ103" s="119">
        <v>0</v>
      </c>
    </row>
    <row r="104" spans="1:104" x14ac:dyDescent="0.2">
      <c r="A104" s="139">
        <v>48</v>
      </c>
      <c r="B104" s="140" t="s">
        <v>228</v>
      </c>
      <c r="C104" s="141" t="s">
        <v>229</v>
      </c>
      <c r="D104" s="142" t="s">
        <v>221</v>
      </c>
      <c r="E104" s="143">
        <v>1</v>
      </c>
      <c r="F104" s="171"/>
      <c r="G104" s="144">
        <f t="shared" si="6"/>
        <v>0</v>
      </c>
      <c r="O104" s="138">
        <v>2</v>
      </c>
      <c r="AA104" s="119">
        <v>12</v>
      </c>
      <c r="AB104" s="119">
        <v>0</v>
      </c>
      <c r="AC104" s="119">
        <v>108</v>
      </c>
      <c r="AZ104" s="119">
        <v>1</v>
      </c>
      <c r="BA104" s="119">
        <f t="shared" si="7"/>
        <v>0</v>
      </c>
      <c r="BB104" s="119">
        <f t="shared" si="8"/>
        <v>0</v>
      </c>
      <c r="BC104" s="119">
        <f t="shared" si="9"/>
        <v>0</v>
      </c>
      <c r="BD104" s="119">
        <f t="shared" si="10"/>
        <v>0</v>
      </c>
      <c r="BE104" s="119">
        <f t="shared" si="11"/>
        <v>0</v>
      </c>
      <c r="CA104" s="145">
        <v>12</v>
      </c>
      <c r="CB104" s="145">
        <v>0</v>
      </c>
      <c r="CZ104" s="119">
        <v>0</v>
      </c>
    </row>
    <row r="105" spans="1:104" x14ac:dyDescent="0.2">
      <c r="A105" s="139">
        <v>49</v>
      </c>
      <c r="B105" s="140" t="s">
        <v>230</v>
      </c>
      <c r="C105" s="141" t="s">
        <v>231</v>
      </c>
      <c r="D105" s="142" t="s">
        <v>221</v>
      </c>
      <c r="E105" s="143">
        <v>1</v>
      </c>
      <c r="F105" s="171"/>
      <c r="G105" s="144">
        <f t="shared" si="6"/>
        <v>0</v>
      </c>
      <c r="O105" s="138">
        <v>2</v>
      </c>
      <c r="AA105" s="119">
        <v>12</v>
      </c>
      <c r="AB105" s="119">
        <v>0</v>
      </c>
      <c r="AC105" s="119">
        <v>109</v>
      </c>
      <c r="AZ105" s="119">
        <v>1</v>
      </c>
      <c r="BA105" s="119">
        <f t="shared" si="7"/>
        <v>0</v>
      </c>
      <c r="BB105" s="119">
        <f t="shared" si="8"/>
        <v>0</v>
      </c>
      <c r="BC105" s="119">
        <f t="shared" si="9"/>
        <v>0</v>
      </c>
      <c r="BD105" s="119">
        <f t="shared" si="10"/>
        <v>0</v>
      </c>
      <c r="BE105" s="119">
        <f t="shared" si="11"/>
        <v>0</v>
      </c>
      <c r="CA105" s="145">
        <v>12</v>
      </c>
      <c r="CB105" s="145">
        <v>0</v>
      </c>
      <c r="CZ105" s="119">
        <v>0</v>
      </c>
    </row>
    <row r="106" spans="1:104" x14ac:dyDescent="0.2">
      <c r="A106" s="139">
        <v>50</v>
      </c>
      <c r="B106" s="140" t="s">
        <v>232</v>
      </c>
      <c r="C106" s="141" t="s">
        <v>233</v>
      </c>
      <c r="D106" s="142" t="s">
        <v>221</v>
      </c>
      <c r="E106" s="143">
        <v>1</v>
      </c>
      <c r="F106" s="171"/>
      <c r="G106" s="144">
        <f t="shared" si="6"/>
        <v>0</v>
      </c>
      <c r="O106" s="138">
        <v>2</v>
      </c>
      <c r="AA106" s="119">
        <v>12</v>
      </c>
      <c r="AB106" s="119">
        <v>0</v>
      </c>
      <c r="AC106" s="119">
        <v>181</v>
      </c>
      <c r="AZ106" s="119">
        <v>1</v>
      </c>
      <c r="BA106" s="119">
        <f t="shared" si="7"/>
        <v>0</v>
      </c>
      <c r="BB106" s="119">
        <f t="shared" si="8"/>
        <v>0</v>
      </c>
      <c r="BC106" s="119">
        <f t="shared" si="9"/>
        <v>0</v>
      </c>
      <c r="BD106" s="119">
        <f t="shared" si="10"/>
        <v>0</v>
      </c>
      <c r="BE106" s="119">
        <f t="shared" si="11"/>
        <v>0</v>
      </c>
      <c r="CA106" s="145">
        <v>12</v>
      </c>
      <c r="CB106" s="145">
        <v>0</v>
      </c>
      <c r="CZ106" s="119">
        <v>0</v>
      </c>
    </row>
    <row r="107" spans="1:104" x14ac:dyDescent="0.2">
      <c r="A107" s="139">
        <v>51</v>
      </c>
      <c r="B107" s="140" t="s">
        <v>234</v>
      </c>
      <c r="C107" s="141" t="s">
        <v>235</v>
      </c>
      <c r="D107" s="142" t="s">
        <v>221</v>
      </c>
      <c r="E107" s="143">
        <v>1</v>
      </c>
      <c r="F107" s="171"/>
      <c r="G107" s="144">
        <f t="shared" si="6"/>
        <v>0</v>
      </c>
      <c r="O107" s="138">
        <v>2</v>
      </c>
      <c r="AA107" s="119">
        <v>12</v>
      </c>
      <c r="AB107" s="119">
        <v>0</v>
      </c>
      <c r="AC107" s="119">
        <v>110</v>
      </c>
      <c r="AZ107" s="119">
        <v>1</v>
      </c>
      <c r="BA107" s="119">
        <f t="shared" si="7"/>
        <v>0</v>
      </c>
      <c r="BB107" s="119">
        <f t="shared" si="8"/>
        <v>0</v>
      </c>
      <c r="BC107" s="119">
        <f t="shared" si="9"/>
        <v>0</v>
      </c>
      <c r="BD107" s="119">
        <f t="shared" si="10"/>
        <v>0</v>
      </c>
      <c r="BE107" s="119">
        <f t="shared" si="11"/>
        <v>0</v>
      </c>
      <c r="CA107" s="145">
        <v>12</v>
      </c>
      <c r="CB107" s="145">
        <v>0</v>
      </c>
      <c r="CZ107" s="119">
        <v>0</v>
      </c>
    </row>
    <row r="108" spans="1:104" x14ac:dyDescent="0.2">
      <c r="A108" s="151"/>
      <c r="B108" s="152" t="s">
        <v>75</v>
      </c>
      <c r="C108" s="153" t="str">
        <f>CONCATENATE(B99," ",C99)</f>
        <v>VN Vedlejší náklady</v>
      </c>
      <c r="D108" s="154"/>
      <c r="E108" s="155"/>
      <c r="F108" s="175"/>
      <c r="G108" s="156">
        <f>SUM(G99:G107)</f>
        <v>0</v>
      </c>
      <c r="O108" s="138">
        <v>4</v>
      </c>
      <c r="BA108" s="157">
        <f>SUM(BA99:BA107)</f>
        <v>0</v>
      </c>
      <c r="BB108" s="157">
        <f>SUM(BB99:BB107)</f>
        <v>0</v>
      </c>
      <c r="BC108" s="157">
        <f>SUM(BC99:BC107)</f>
        <v>0</v>
      </c>
      <c r="BD108" s="157">
        <f>SUM(BD99:BD107)</f>
        <v>0</v>
      </c>
      <c r="BE108" s="157">
        <f>SUM(BE99:BE107)</f>
        <v>0</v>
      </c>
    </row>
    <row r="109" spans="1:104" x14ac:dyDescent="0.2">
      <c r="A109" s="132" t="s">
        <v>74</v>
      </c>
      <c r="B109" s="133" t="s">
        <v>236</v>
      </c>
      <c r="C109" s="134" t="s">
        <v>237</v>
      </c>
      <c r="D109" s="135"/>
      <c r="E109" s="136"/>
      <c r="F109" s="174"/>
      <c r="G109" s="137"/>
      <c r="O109" s="138">
        <v>1</v>
      </c>
    </row>
    <row r="110" spans="1:104" x14ac:dyDescent="0.2">
      <c r="A110" s="139">
        <v>52</v>
      </c>
      <c r="B110" s="140" t="s">
        <v>238</v>
      </c>
      <c r="C110" s="141" t="s">
        <v>239</v>
      </c>
      <c r="D110" s="142" t="s">
        <v>85</v>
      </c>
      <c r="E110" s="143">
        <v>21</v>
      </c>
      <c r="F110" s="171"/>
      <c r="G110" s="144">
        <f>E110*F110</f>
        <v>0</v>
      </c>
      <c r="O110" s="138">
        <v>2</v>
      </c>
      <c r="AA110" s="119">
        <v>12</v>
      </c>
      <c r="AB110" s="119">
        <v>0</v>
      </c>
      <c r="AC110" s="119">
        <v>97</v>
      </c>
      <c r="AZ110" s="119">
        <v>2</v>
      </c>
      <c r="BA110" s="119">
        <f>IF(AZ110=1,G110,0)</f>
        <v>0</v>
      </c>
      <c r="BB110" s="119">
        <f>IF(AZ110=2,G110,0)</f>
        <v>0</v>
      </c>
      <c r="BC110" s="119">
        <f>IF(AZ110=3,G110,0)</f>
        <v>0</v>
      </c>
      <c r="BD110" s="119">
        <f>IF(AZ110=4,G110,0)</f>
        <v>0</v>
      </c>
      <c r="BE110" s="119">
        <f>IF(AZ110=5,G110,0)</f>
        <v>0</v>
      </c>
      <c r="CA110" s="145">
        <v>12</v>
      </c>
      <c r="CB110" s="145">
        <v>0</v>
      </c>
      <c r="CZ110" s="119">
        <v>6.0000000000000002E-5</v>
      </c>
    </row>
    <row r="111" spans="1:104" x14ac:dyDescent="0.2">
      <c r="A111" s="146"/>
      <c r="B111" s="148"/>
      <c r="C111" s="199" t="s">
        <v>240</v>
      </c>
      <c r="D111" s="200"/>
      <c r="E111" s="149">
        <v>0</v>
      </c>
      <c r="F111" s="172"/>
      <c r="G111" s="150"/>
      <c r="M111" s="147" t="s">
        <v>240</v>
      </c>
      <c r="O111" s="138"/>
    </row>
    <row r="112" spans="1:104" x14ac:dyDescent="0.2">
      <c r="A112" s="146"/>
      <c r="B112" s="148"/>
      <c r="C112" s="199" t="s">
        <v>480</v>
      </c>
      <c r="D112" s="200"/>
      <c r="E112" s="149">
        <v>21</v>
      </c>
      <c r="F112" s="172"/>
      <c r="G112" s="150"/>
      <c r="M112" s="147" t="s">
        <v>241</v>
      </c>
      <c r="O112" s="138"/>
    </row>
    <row r="113" spans="1:104" x14ac:dyDescent="0.2">
      <c r="A113" s="139">
        <v>53</v>
      </c>
      <c r="B113" s="140" t="s">
        <v>242</v>
      </c>
      <c r="C113" s="141" t="s">
        <v>243</v>
      </c>
      <c r="D113" s="142" t="s">
        <v>108</v>
      </c>
      <c r="E113" s="143">
        <v>1.26E-2</v>
      </c>
      <c r="F113" s="171"/>
      <c r="G113" s="144">
        <f>E113*F113</f>
        <v>0</v>
      </c>
      <c r="O113" s="138">
        <v>2</v>
      </c>
      <c r="AA113" s="119">
        <v>7</v>
      </c>
      <c r="AB113" s="119">
        <v>1001</v>
      </c>
      <c r="AC113" s="119">
        <v>5</v>
      </c>
      <c r="AZ113" s="119">
        <v>2</v>
      </c>
      <c r="BA113" s="119">
        <f>IF(AZ113=1,G113,0)</f>
        <v>0</v>
      </c>
      <c r="BB113" s="119">
        <f>IF(AZ113=2,G113,0)</f>
        <v>0</v>
      </c>
      <c r="BC113" s="119">
        <f>IF(AZ113=3,G113,0)</f>
        <v>0</v>
      </c>
      <c r="BD113" s="119">
        <f>IF(AZ113=4,G113,0)</f>
        <v>0</v>
      </c>
      <c r="BE113" s="119">
        <f>IF(AZ113=5,G113,0)</f>
        <v>0</v>
      </c>
      <c r="CA113" s="145">
        <v>7</v>
      </c>
      <c r="CB113" s="145">
        <v>1001</v>
      </c>
      <c r="CZ113" s="119">
        <v>0</v>
      </c>
    </row>
    <row r="114" spans="1:104" x14ac:dyDescent="0.2">
      <c r="A114" s="151"/>
      <c r="B114" s="152" t="s">
        <v>75</v>
      </c>
      <c r="C114" s="153" t="str">
        <f>CONCATENATE(B109," ",C109)</f>
        <v>721 Vnitřní kanalizace</v>
      </c>
      <c r="D114" s="154"/>
      <c r="E114" s="155"/>
      <c r="F114" s="173"/>
      <c r="G114" s="156">
        <f>SUM(G109:G113)</f>
        <v>0</v>
      </c>
      <c r="O114" s="138">
        <v>4</v>
      </c>
      <c r="BA114" s="157">
        <f>SUM(BA109:BA113)</f>
        <v>0</v>
      </c>
      <c r="BB114" s="157">
        <f>SUM(BB109:BB113)</f>
        <v>0</v>
      </c>
      <c r="BC114" s="157">
        <f>SUM(BC109:BC113)</f>
        <v>0</v>
      </c>
      <c r="BD114" s="157">
        <f>SUM(BD109:BD113)</f>
        <v>0</v>
      </c>
      <c r="BE114" s="157">
        <f>SUM(BE109:BE113)</f>
        <v>0</v>
      </c>
    </row>
    <row r="115" spans="1:104" x14ac:dyDescent="0.2">
      <c r="A115" s="132" t="s">
        <v>74</v>
      </c>
      <c r="B115" s="133" t="s">
        <v>244</v>
      </c>
      <c r="C115" s="134" t="s">
        <v>245</v>
      </c>
      <c r="D115" s="135"/>
      <c r="E115" s="136"/>
      <c r="F115" s="174"/>
      <c r="G115" s="137"/>
      <c r="O115" s="138">
        <v>1</v>
      </c>
    </row>
    <row r="116" spans="1:104" x14ac:dyDescent="0.2">
      <c r="A116" s="139">
        <v>54</v>
      </c>
      <c r="B116" s="140" t="s">
        <v>246</v>
      </c>
      <c r="C116" s="141" t="s">
        <v>247</v>
      </c>
      <c r="D116" s="142" t="s">
        <v>89</v>
      </c>
      <c r="E116" s="143">
        <v>405.88</v>
      </c>
      <c r="F116" s="171"/>
      <c r="G116" s="144">
        <f>E116*F116</f>
        <v>0</v>
      </c>
      <c r="O116" s="138">
        <v>2</v>
      </c>
      <c r="AA116" s="119">
        <v>1</v>
      </c>
      <c r="AB116" s="119">
        <v>7</v>
      </c>
      <c r="AC116" s="119">
        <v>7</v>
      </c>
      <c r="AZ116" s="119">
        <v>2</v>
      </c>
      <c r="BA116" s="119">
        <f>IF(AZ116=1,G116,0)</f>
        <v>0</v>
      </c>
      <c r="BB116" s="119">
        <f>IF(AZ116=2,G116,0)</f>
        <v>0</v>
      </c>
      <c r="BC116" s="119">
        <f>IF(AZ116=3,G116,0)</f>
        <v>0</v>
      </c>
      <c r="BD116" s="119">
        <f>IF(AZ116=4,G116,0)</f>
        <v>0</v>
      </c>
      <c r="BE116" s="119">
        <f>IF(AZ116=5,G116,0)</f>
        <v>0</v>
      </c>
      <c r="CA116" s="145">
        <v>1</v>
      </c>
      <c r="CB116" s="145">
        <v>7</v>
      </c>
      <c r="CZ116" s="119">
        <v>0</v>
      </c>
    </row>
    <row r="117" spans="1:104" x14ac:dyDescent="0.2">
      <c r="A117" s="139">
        <v>55</v>
      </c>
      <c r="B117" s="140" t="s">
        <v>248</v>
      </c>
      <c r="C117" s="141" t="s">
        <v>249</v>
      </c>
      <c r="D117" s="142" t="s">
        <v>89</v>
      </c>
      <c r="E117" s="143">
        <v>405.88040000000001</v>
      </c>
      <c r="F117" s="171"/>
      <c r="G117" s="144">
        <f>E117*F117</f>
        <v>0</v>
      </c>
      <c r="O117" s="138">
        <v>2</v>
      </c>
      <c r="AA117" s="119">
        <v>1</v>
      </c>
      <c r="AB117" s="119">
        <v>7</v>
      </c>
      <c r="AC117" s="119">
        <v>7</v>
      </c>
      <c r="AZ117" s="119">
        <v>2</v>
      </c>
      <c r="BA117" s="119">
        <f>IF(AZ117=1,G117,0)</f>
        <v>0</v>
      </c>
      <c r="BB117" s="119">
        <f>IF(AZ117=2,G117,0)</f>
        <v>0</v>
      </c>
      <c r="BC117" s="119">
        <f>IF(AZ117=3,G117,0)</f>
        <v>0</v>
      </c>
      <c r="BD117" s="119">
        <f>IF(AZ117=4,G117,0)</f>
        <v>0</v>
      </c>
      <c r="BE117" s="119">
        <f>IF(AZ117=5,G117,0)</f>
        <v>0</v>
      </c>
      <c r="CA117" s="145">
        <v>1</v>
      </c>
      <c r="CB117" s="145">
        <v>7</v>
      </c>
      <c r="CZ117" s="119">
        <v>0</v>
      </c>
    </row>
    <row r="118" spans="1:104" x14ac:dyDescent="0.2">
      <c r="A118" s="146"/>
      <c r="B118" s="148"/>
      <c r="C118" s="199" t="s">
        <v>250</v>
      </c>
      <c r="D118" s="200"/>
      <c r="E118" s="149">
        <v>133.26439999999999</v>
      </c>
      <c r="F118" s="172"/>
      <c r="G118" s="150"/>
      <c r="M118" s="147" t="s">
        <v>250</v>
      </c>
      <c r="O118" s="138"/>
    </row>
    <row r="119" spans="1:104" x14ac:dyDescent="0.2">
      <c r="A119" s="146"/>
      <c r="B119" s="148"/>
      <c r="C119" s="199" t="s">
        <v>251</v>
      </c>
      <c r="D119" s="200"/>
      <c r="E119" s="149">
        <v>272.61599999999999</v>
      </c>
      <c r="F119" s="172"/>
      <c r="G119" s="150"/>
      <c r="M119" s="147" t="s">
        <v>251</v>
      </c>
      <c r="O119" s="138"/>
    </row>
    <row r="120" spans="1:104" x14ac:dyDescent="0.2">
      <c r="A120" s="139">
        <v>56</v>
      </c>
      <c r="B120" s="140" t="s">
        <v>252</v>
      </c>
      <c r="C120" s="141" t="s">
        <v>253</v>
      </c>
      <c r="D120" s="142" t="s">
        <v>89</v>
      </c>
      <c r="E120" s="143">
        <v>18.63</v>
      </c>
      <c r="F120" s="171"/>
      <c r="G120" s="144">
        <f>E120*F120</f>
        <v>0</v>
      </c>
      <c r="O120" s="138">
        <v>2</v>
      </c>
      <c r="AA120" s="119">
        <v>1</v>
      </c>
      <c r="AB120" s="119">
        <v>7</v>
      </c>
      <c r="AC120" s="119">
        <v>7</v>
      </c>
      <c r="AZ120" s="119">
        <v>2</v>
      </c>
      <c r="BA120" s="119">
        <f>IF(AZ120=1,G120,0)</f>
        <v>0</v>
      </c>
      <c r="BB120" s="119">
        <f>IF(AZ120=2,G120,0)</f>
        <v>0</v>
      </c>
      <c r="BC120" s="119">
        <f>IF(AZ120=3,G120,0)</f>
        <v>0</v>
      </c>
      <c r="BD120" s="119">
        <f>IF(AZ120=4,G120,0)</f>
        <v>0</v>
      </c>
      <c r="BE120" s="119">
        <f>IF(AZ120=5,G120,0)</f>
        <v>0</v>
      </c>
      <c r="CA120" s="145">
        <v>1</v>
      </c>
      <c r="CB120" s="145">
        <v>7</v>
      </c>
      <c r="CZ120" s="119">
        <v>1.6000000000000001E-4</v>
      </c>
    </row>
    <row r="121" spans="1:104" x14ac:dyDescent="0.2">
      <c r="A121" s="146"/>
      <c r="B121" s="148"/>
      <c r="C121" s="199" t="s">
        <v>254</v>
      </c>
      <c r="D121" s="200"/>
      <c r="E121" s="149">
        <v>12.75</v>
      </c>
      <c r="F121" s="172"/>
      <c r="G121" s="150"/>
      <c r="M121" s="147" t="s">
        <v>254</v>
      </c>
      <c r="O121" s="138"/>
    </row>
    <row r="122" spans="1:104" x14ac:dyDescent="0.2">
      <c r="A122" s="146"/>
      <c r="B122" s="148"/>
      <c r="C122" s="199" t="s">
        <v>255</v>
      </c>
      <c r="D122" s="200"/>
      <c r="E122" s="149">
        <v>5.88</v>
      </c>
      <c r="F122" s="172"/>
      <c r="G122" s="150"/>
      <c r="M122" s="147" t="s">
        <v>255</v>
      </c>
      <c r="O122" s="138"/>
    </row>
    <row r="123" spans="1:104" x14ac:dyDescent="0.2">
      <c r="A123" s="139">
        <v>57</v>
      </c>
      <c r="B123" s="140" t="s">
        <v>256</v>
      </c>
      <c r="C123" s="141" t="s">
        <v>257</v>
      </c>
      <c r="D123" s="142" t="s">
        <v>89</v>
      </c>
      <c r="E123" s="143">
        <v>1120.682</v>
      </c>
      <c r="F123" s="171"/>
      <c r="G123" s="144">
        <f>E123*F123</f>
        <v>0</v>
      </c>
      <c r="O123" s="138">
        <v>2</v>
      </c>
      <c r="AA123" s="119">
        <v>1</v>
      </c>
      <c r="AB123" s="119">
        <v>7</v>
      </c>
      <c r="AC123" s="119">
        <v>7</v>
      </c>
      <c r="AZ123" s="119">
        <v>2</v>
      </c>
      <c r="BA123" s="119">
        <f>IF(AZ123=1,G123,0)</f>
        <v>0</v>
      </c>
      <c r="BB123" s="119">
        <f>IF(AZ123=2,G123,0)</f>
        <v>0</v>
      </c>
      <c r="BC123" s="119">
        <f>IF(AZ123=3,G123,0)</f>
        <v>0</v>
      </c>
      <c r="BD123" s="119">
        <f>IF(AZ123=4,G123,0)</f>
        <v>0</v>
      </c>
      <c r="BE123" s="119">
        <f>IF(AZ123=5,G123,0)</f>
        <v>0</v>
      </c>
      <c r="CA123" s="145">
        <v>1</v>
      </c>
      <c r="CB123" s="145">
        <v>7</v>
      </c>
      <c r="CZ123" s="119">
        <v>0</v>
      </c>
    </row>
    <row r="124" spans="1:104" x14ac:dyDescent="0.2">
      <c r="A124" s="139">
        <v>58</v>
      </c>
      <c r="B124" s="140" t="s">
        <v>258</v>
      </c>
      <c r="C124" s="141" t="s">
        <v>259</v>
      </c>
      <c r="D124" s="142" t="s">
        <v>89</v>
      </c>
      <c r="E124" s="143">
        <v>1120.682</v>
      </c>
      <c r="F124" s="171"/>
      <c r="G124" s="144">
        <f>E124*F124</f>
        <v>0</v>
      </c>
      <c r="O124" s="138">
        <v>2</v>
      </c>
      <c r="AA124" s="119">
        <v>1</v>
      </c>
      <c r="AB124" s="119">
        <v>7</v>
      </c>
      <c r="AC124" s="119">
        <v>7</v>
      </c>
      <c r="AZ124" s="119">
        <v>2</v>
      </c>
      <c r="BA124" s="119">
        <f>IF(AZ124=1,G124,0)</f>
        <v>0</v>
      </c>
      <c r="BB124" s="119">
        <f>IF(AZ124=2,G124,0)</f>
        <v>0</v>
      </c>
      <c r="BC124" s="119">
        <f>IF(AZ124=3,G124,0)</f>
        <v>0</v>
      </c>
      <c r="BD124" s="119">
        <f>IF(AZ124=4,G124,0)</f>
        <v>0</v>
      </c>
      <c r="BE124" s="119">
        <f>IF(AZ124=5,G124,0)</f>
        <v>0</v>
      </c>
      <c r="CA124" s="145">
        <v>1</v>
      </c>
      <c r="CB124" s="145">
        <v>7</v>
      </c>
      <c r="CZ124" s="119">
        <v>2.0000000000000002E-5</v>
      </c>
    </row>
    <row r="125" spans="1:104" x14ac:dyDescent="0.2">
      <c r="A125" s="139">
        <v>59</v>
      </c>
      <c r="B125" s="140" t="s">
        <v>260</v>
      </c>
      <c r="C125" s="141" t="s">
        <v>261</v>
      </c>
      <c r="D125" s="142" t="s">
        <v>99</v>
      </c>
      <c r="E125" s="143">
        <v>24.666899999999998</v>
      </c>
      <c r="F125" s="171"/>
      <c r="G125" s="144">
        <f>E125*F125</f>
        <v>0</v>
      </c>
      <c r="O125" s="138">
        <v>2</v>
      </c>
      <c r="AA125" s="119">
        <v>1</v>
      </c>
      <c r="AB125" s="119">
        <v>7</v>
      </c>
      <c r="AC125" s="119">
        <v>7</v>
      </c>
      <c r="AZ125" s="119">
        <v>2</v>
      </c>
      <c r="BA125" s="119">
        <f>IF(AZ125=1,G125,0)</f>
        <v>0</v>
      </c>
      <c r="BB125" s="119">
        <f>IF(AZ125=2,G125,0)</f>
        <v>0</v>
      </c>
      <c r="BC125" s="119">
        <f>IF(AZ125=3,G125,0)</f>
        <v>0</v>
      </c>
      <c r="BD125" s="119">
        <f>IF(AZ125=4,G125,0)</f>
        <v>0</v>
      </c>
      <c r="BE125" s="119">
        <f>IF(AZ125=5,G125,0)</f>
        <v>0</v>
      </c>
      <c r="CA125" s="145">
        <v>1</v>
      </c>
      <c r="CB125" s="145">
        <v>7</v>
      </c>
      <c r="CZ125" s="119">
        <v>2.3570000000000001E-2</v>
      </c>
    </row>
    <row r="126" spans="1:104" x14ac:dyDescent="0.2">
      <c r="A126" s="146"/>
      <c r="B126" s="148"/>
      <c r="C126" s="199" t="s">
        <v>262</v>
      </c>
      <c r="D126" s="200"/>
      <c r="E126" s="149">
        <v>0</v>
      </c>
      <c r="F126" s="172"/>
      <c r="G126" s="150"/>
      <c r="M126" s="147" t="s">
        <v>262</v>
      </c>
      <c r="O126" s="138"/>
    </row>
    <row r="127" spans="1:104" x14ac:dyDescent="0.2">
      <c r="A127" s="146"/>
      <c r="B127" s="148"/>
      <c r="C127" s="199" t="s">
        <v>263</v>
      </c>
      <c r="D127" s="200"/>
      <c r="E127" s="149">
        <v>9.7410999999999994</v>
      </c>
      <c r="F127" s="172"/>
      <c r="G127" s="150"/>
      <c r="M127" s="147" t="s">
        <v>263</v>
      </c>
      <c r="O127" s="138"/>
    </row>
    <row r="128" spans="1:104" x14ac:dyDescent="0.2">
      <c r="A128" s="146"/>
      <c r="B128" s="148"/>
      <c r="C128" s="199" t="s">
        <v>264</v>
      </c>
      <c r="D128" s="200"/>
      <c r="E128" s="149">
        <v>14.925800000000001</v>
      </c>
      <c r="F128" s="172"/>
      <c r="G128" s="150"/>
      <c r="M128" s="147" t="s">
        <v>264</v>
      </c>
      <c r="O128" s="138"/>
    </row>
    <row r="129" spans="1:104" ht="22.5" x14ac:dyDescent="0.2">
      <c r="A129" s="139">
        <v>60</v>
      </c>
      <c r="B129" s="140" t="s">
        <v>265</v>
      </c>
      <c r="C129" s="141" t="s">
        <v>266</v>
      </c>
      <c r="D129" s="142" t="s">
        <v>267</v>
      </c>
      <c r="E129" s="143">
        <v>1</v>
      </c>
      <c r="F129" s="171"/>
      <c r="G129" s="144">
        <f t="shared" ref="G129:G139" si="12">E129*F129</f>
        <v>0</v>
      </c>
      <c r="O129" s="138">
        <v>2</v>
      </c>
      <c r="AA129" s="119">
        <v>12</v>
      </c>
      <c r="AB129" s="119">
        <v>0</v>
      </c>
      <c r="AC129" s="119">
        <v>27</v>
      </c>
      <c r="AZ129" s="119">
        <v>2</v>
      </c>
      <c r="BA129" s="119">
        <f t="shared" ref="BA129:BA139" si="13">IF(AZ129=1,G129,0)</f>
        <v>0</v>
      </c>
      <c r="BB129" s="119">
        <f t="shared" ref="BB129:BB139" si="14">IF(AZ129=2,G129,0)</f>
        <v>0</v>
      </c>
      <c r="BC129" s="119">
        <f t="shared" ref="BC129:BC139" si="15">IF(AZ129=3,G129,0)</f>
        <v>0</v>
      </c>
      <c r="BD129" s="119">
        <f t="shared" ref="BD129:BD139" si="16">IF(AZ129=4,G129,0)</f>
        <v>0</v>
      </c>
      <c r="BE129" s="119">
        <f t="shared" ref="BE129:BE139" si="17">IF(AZ129=5,G129,0)</f>
        <v>0</v>
      </c>
      <c r="CA129" s="145">
        <v>12</v>
      </c>
      <c r="CB129" s="145">
        <v>0</v>
      </c>
      <c r="CZ129" s="119">
        <v>6.8999999999999999E-3</v>
      </c>
    </row>
    <row r="130" spans="1:104" ht="22.5" x14ac:dyDescent="0.2">
      <c r="A130" s="139">
        <v>61</v>
      </c>
      <c r="B130" s="140" t="s">
        <v>268</v>
      </c>
      <c r="C130" s="141" t="s">
        <v>269</v>
      </c>
      <c r="D130" s="142" t="s">
        <v>267</v>
      </c>
      <c r="E130" s="143">
        <v>1</v>
      </c>
      <c r="F130" s="171"/>
      <c r="G130" s="144">
        <f t="shared" si="12"/>
        <v>0</v>
      </c>
      <c r="O130" s="138">
        <v>2</v>
      </c>
      <c r="AA130" s="119">
        <v>12</v>
      </c>
      <c r="AB130" s="119">
        <v>0</v>
      </c>
      <c r="AC130" s="119">
        <v>28</v>
      </c>
      <c r="AZ130" s="119">
        <v>2</v>
      </c>
      <c r="BA130" s="119">
        <f t="shared" si="13"/>
        <v>0</v>
      </c>
      <c r="BB130" s="119">
        <f t="shared" si="14"/>
        <v>0</v>
      </c>
      <c r="BC130" s="119">
        <f t="shared" si="15"/>
        <v>0</v>
      </c>
      <c r="BD130" s="119">
        <f t="shared" si="16"/>
        <v>0</v>
      </c>
      <c r="BE130" s="119">
        <f t="shared" si="17"/>
        <v>0</v>
      </c>
      <c r="CA130" s="145">
        <v>12</v>
      </c>
      <c r="CB130" s="145">
        <v>0</v>
      </c>
      <c r="CZ130" s="119">
        <v>6.8999999999999999E-3</v>
      </c>
    </row>
    <row r="131" spans="1:104" ht="22.5" x14ac:dyDescent="0.2">
      <c r="A131" s="139">
        <v>62</v>
      </c>
      <c r="B131" s="140" t="s">
        <v>270</v>
      </c>
      <c r="C131" s="141" t="s">
        <v>271</v>
      </c>
      <c r="D131" s="142" t="s">
        <v>267</v>
      </c>
      <c r="E131" s="143">
        <v>1</v>
      </c>
      <c r="F131" s="171"/>
      <c r="G131" s="144">
        <f t="shared" si="12"/>
        <v>0</v>
      </c>
      <c r="O131" s="138">
        <v>2</v>
      </c>
      <c r="AA131" s="119">
        <v>12</v>
      </c>
      <c r="AB131" s="119">
        <v>0</v>
      </c>
      <c r="AC131" s="119">
        <v>29</v>
      </c>
      <c r="AZ131" s="119">
        <v>2</v>
      </c>
      <c r="BA131" s="119">
        <f t="shared" si="13"/>
        <v>0</v>
      </c>
      <c r="BB131" s="119">
        <f t="shared" si="14"/>
        <v>0</v>
      </c>
      <c r="BC131" s="119">
        <f t="shared" si="15"/>
        <v>0</v>
      </c>
      <c r="BD131" s="119">
        <f t="shared" si="16"/>
        <v>0</v>
      </c>
      <c r="BE131" s="119">
        <f t="shared" si="17"/>
        <v>0</v>
      </c>
      <c r="CA131" s="145">
        <v>12</v>
      </c>
      <c r="CB131" s="145">
        <v>0</v>
      </c>
      <c r="CZ131" s="119">
        <v>6.8999999999999999E-3</v>
      </c>
    </row>
    <row r="132" spans="1:104" ht="22.5" x14ac:dyDescent="0.2">
      <c r="A132" s="139">
        <v>63</v>
      </c>
      <c r="B132" s="140" t="s">
        <v>272</v>
      </c>
      <c r="C132" s="141" t="s">
        <v>273</v>
      </c>
      <c r="D132" s="142" t="s">
        <v>267</v>
      </c>
      <c r="E132" s="143">
        <v>1</v>
      </c>
      <c r="F132" s="171"/>
      <c r="G132" s="144">
        <f t="shared" si="12"/>
        <v>0</v>
      </c>
      <c r="O132" s="138">
        <v>2</v>
      </c>
      <c r="AA132" s="119">
        <v>12</v>
      </c>
      <c r="AB132" s="119">
        <v>0</v>
      </c>
      <c r="AC132" s="119">
        <v>30</v>
      </c>
      <c r="AZ132" s="119">
        <v>2</v>
      </c>
      <c r="BA132" s="119">
        <f t="shared" si="13"/>
        <v>0</v>
      </c>
      <c r="BB132" s="119">
        <f t="shared" si="14"/>
        <v>0</v>
      </c>
      <c r="BC132" s="119">
        <f t="shared" si="15"/>
        <v>0</v>
      </c>
      <c r="BD132" s="119">
        <f t="shared" si="16"/>
        <v>0</v>
      </c>
      <c r="BE132" s="119">
        <f t="shared" si="17"/>
        <v>0</v>
      </c>
      <c r="CA132" s="145">
        <v>12</v>
      </c>
      <c r="CB132" s="145">
        <v>0</v>
      </c>
      <c r="CZ132" s="119">
        <v>6.8999999999999999E-3</v>
      </c>
    </row>
    <row r="133" spans="1:104" ht="22.5" x14ac:dyDescent="0.2">
      <c r="A133" s="139">
        <v>64</v>
      </c>
      <c r="B133" s="140" t="s">
        <v>274</v>
      </c>
      <c r="C133" s="141" t="s">
        <v>275</v>
      </c>
      <c r="D133" s="142" t="s">
        <v>267</v>
      </c>
      <c r="E133" s="143">
        <v>1</v>
      </c>
      <c r="F133" s="171"/>
      <c r="G133" s="144">
        <f t="shared" si="12"/>
        <v>0</v>
      </c>
      <c r="O133" s="138">
        <v>2</v>
      </c>
      <c r="AA133" s="119">
        <v>12</v>
      </c>
      <c r="AB133" s="119">
        <v>0</v>
      </c>
      <c r="AC133" s="119">
        <v>64</v>
      </c>
      <c r="AZ133" s="119">
        <v>2</v>
      </c>
      <c r="BA133" s="119">
        <f t="shared" si="13"/>
        <v>0</v>
      </c>
      <c r="BB133" s="119">
        <f t="shared" si="14"/>
        <v>0</v>
      </c>
      <c r="BC133" s="119">
        <f t="shared" si="15"/>
        <v>0</v>
      </c>
      <c r="BD133" s="119">
        <f t="shared" si="16"/>
        <v>0</v>
      </c>
      <c r="BE133" s="119">
        <f t="shared" si="17"/>
        <v>0</v>
      </c>
      <c r="CA133" s="145">
        <v>12</v>
      </c>
      <c r="CB133" s="145">
        <v>0</v>
      </c>
      <c r="CZ133" s="119">
        <v>6.8999999999999999E-3</v>
      </c>
    </row>
    <row r="134" spans="1:104" ht="22.5" x14ac:dyDescent="0.2">
      <c r="A134" s="139">
        <v>65</v>
      </c>
      <c r="B134" s="140" t="s">
        <v>276</v>
      </c>
      <c r="C134" s="141" t="s">
        <v>277</v>
      </c>
      <c r="D134" s="142" t="s">
        <v>267</v>
      </c>
      <c r="E134" s="143">
        <v>1</v>
      </c>
      <c r="F134" s="171"/>
      <c r="G134" s="144">
        <f t="shared" si="12"/>
        <v>0</v>
      </c>
      <c r="O134" s="138">
        <v>2</v>
      </c>
      <c r="AA134" s="119">
        <v>12</v>
      </c>
      <c r="AB134" s="119">
        <v>0</v>
      </c>
      <c r="AC134" s="119">
        <v>65</v>
      </c>
      <c r="AZ134" s="119">
        <v>2</v>
      </c>
      <c r="BA134" s="119">
        <f t="shared" si="13"/>
        <v>0</v>
      </c>
      <c r="BB134" s="119">
        <f t="shared" si="14"/>
        <v>0</v>
      </c>
      <c r="BC134" s="119">
        <f t="shared" si="15"/>
        <v>0</v>
      </c>
      <c r="BD134" s="119">
        <f t="shared" si="16"/>
        <v>0</v>
      </c>
      <c r="BE134" s="119">
        <f t="shared" si="17"/>
        <v>0</v>
      </c>
      <c r="CA134" s="145">
        <v>12</v>
      </c>
      <c r="CB134" s="145">
        <v>0</v>
      </c>
      <c r="CZ134" s="119">
        <v>6.8999999999999999E-3</v>
      </c>
    </row>
    <row r="135" spans="1:104" ht="22.5" x14ac:dyDescent="0.2">
      <c r="A135" s="139">
        <v>66</v>
      </c>
      <c r="B135" s="140" t="s">
        <v>278</v>
      </c>
      <c r="C135" s="141" t="s">
        <v>279</v>
      </c>
      <c r="D135" s="142" t="s">
        <v>267</v>
      </c>
      <c r="E135" s="143">
        <v>1</v>
      </c>
      <c r="F135" s="171"/>
      <c r="G135" s="144">
        <f t="shared" si="12"/>
        <v>0</v>
      </c>
      <c r="O135" s="138">
        <v>2</v>
      </c>
      <c r="AA135" s="119">
        <v>12</v>
      </c>
      <c r="AB135" s="119">
        <v>0</v>
      </c>
      <c r="AC135" s="119">
        <v>66</v>
      </c>
      <c r="AZ135" s="119">
        <v>2</v>
      </c>
      <c r="BA135" s="119">
        <f t="shared" si="13"/>
        <v>0</v>
      </c>
      <c r="BB135" s="119">
        <f t="shared" si="14"/>
        <v>0</v>
      </c>
      <c r="BC135" s="119">
        <f t="shared" si="15"/>
        <v>0</v>
      </c>
      <c r="BD135" s="119">
        <f t="shared" si="16"/>
        <v>0</v>
      </c>
      <c r="BE135" s="119">
        <f t="shared" si="17"/>
        <v>0</v>
      </c>
      <c r="CA135" s="145">
        <v>12</v>
      </c>
      <c r="CB135" s="145">
        <v>0</v>
      </c>
      <c r="CZ135" s="119">
        <v>6.8999999999999999E-3</v>
      </c>
    </row>
    <row r="136" spans="1:104" ht="22.5" x14ac:dyDescent="0.2">
      <c r="A136" s="139">
        <v>67</v>
      </c>
      <c r="B136" s="140" t="s">
        <v>280</v>
      </c>
      <c r="C136" s="141" t="s">
        <v>281</v>
      </c>
      <c r="D136" s="142" t="s">
        <v>267</v>
      </c>
      <c r="E136" s="143">
        <v>1</v>
      </c>
      <c r="F136" s="171"/>
      <c r="G136" s="144">
        <f t="shared" si="12"/>
        <v>0</v>
      </c>
      <c r="O136" s="138">
        <v>2</v>
      </c>
      <c r="AA136" s="119">
        <v>12</v>
      </c>
      <c r="AB136" s="119">
        <v>0</v>
      </c>
      <c r="AC136" s="119">
        <v>67</v>
      </c>
      <c r="AZ136" s="119">
        <v>2</v>
      </c>
      <c r="BA136" s="119">
        <f t="shared" si="13"/>
        <v>0</v>
      </c>
      <c r="BB136" s="119">
        <f t="shared" si="14"/>
        <v>0</v>
      </c>
      <c r="BC136" s="119">
        <f t="shared" si="15"/>
        <v>0</v>
      </c>
      <c r="BD136" s="119">
        <f t="shared" si="16"/>
        <v>0</v>
      </c>
      <c r="BE136" s="119">
        <f t="shared" si="17"/>
        <v>0</v>
      </c>
      <c r="CA136" s="145">
        <v>12</v>
      </c>
      <c r="CB136" s="145">
        <v>0</v>
      </c>
      <c r="CZ136" s="119">
        <v>6.8999999999999999E-3</v>
      </c>
    </row>
    <row r="137" spans="1:104" ht="22.5" x14ac:dyDescent="0.2">
      <c r="A137" s="139">
        <v>68</v>
      </c>
      <c r="B137" s="140" t="s">
        <v>282</v>
      </c>
      <c r="C137" s="141" t="s">
        <v>283</v>
      </c>
      <c r="D137" s="142" t="s">
        <v>267</v>
      </c>
      <c r="E137" s="143">
        <v>1</v>
      </c>
      <c r="F137" s="171"/>
      <c r="G137" s="144">
        <f t="shared" si="12"/>
        <v>0</v>
      </c>
      <c r="O137" s="138">
        <v>2</v>
      </c>
      <c r="AA137" s="119">
        <v>12</v>
      </c>
      <c r="AB137" s="119">
        <v>0</v>
      </c>
      <c r="AC137" s="119">
        <v>68</v>
      </c>
      <c r="AZ137" s="119">
        <v>2</v>
      </c>
      <c r="BA137" s="119">
        <f t="shared" si="13"/>
        <v>0</v>
      </c>
      <c r="BB137" s="119">
        <f t="shared" si="14"/>
        <v>0</v>
      </c>
      <c r="BC137" s="119">
        <f t="shared" si="15"/>
        <v>0</v>
      </c>
      <c r="BD137" s="119">
        <f t="shared" si="16"/>
        <v>0</v>
      </c>
      <c r="BE137" s="119">
        <f t="shared" si="17"/>
        <v>0</v>
      </c>
      <c r="CA137" s="145">
        <v>12</v>
      </c>
      <c r="CB137" s="145">
        <v>0</v>
      </c>
      <c r="CZ137" s="119">
        <v>6.8999999999999999E-3</v>
      </c>
    </row>
    <row r="138" spans="1:104" ht="22.5" x14ac:dyDescent="0.2">
      <c r="A138" s="139">
        <v>69</v>
      </c>
      <c r="B138" s="140" t="s">
        <v>284</v>
      </c>
      <c r="C138" s="141" t="s">
        <v>285</v>
      </c>
      <c r="D138" s="142" t="s">
        <v>267</v>
      </c>
      <c r="E138" s="143">
        <v>1</v>
      </c>
      <c r="F138" s="171"/>
      <c r="G138" s="144">
        <f t="shared" si="12"/>
        <v>0</v>
      </c>
      <c r="O138" s="138">
        <v>2</v>
      </c>
      <c r="AA138" s="119">
        <v>12</v>
      </c>
      <c r="AB138" s="119">
        <v>0</v>
      </c>
      <c r="AC138" s="119">
        <v>69</v>
      </c>
      <c r="AZ138" s="119">
        <v>2</v>
      </c>
      <c r="BA138" s="119">
        <f t="shared" si="13"/>
        <v>0</v>
      </c>
      <c r="BB138" s="119">
        <f t="shared" si="14"/>
        <v>0</v>
      </c>
      <c r="BC138" s="119">
        <f t="shared" si="15"/>
        <v>0</v>
      </c>
      <c r="BD138" s="119">
        <f t="shared" si="16"/>
        <v>0</v>
      </c>
      <c r="BE138" s="119">
        <f t="shared" si="17"/>
        <v>0</v>
      </c>
      <c r="CA138" s="145">
        <v>12</v>
      </c>
      <c r="CB138" s="145">
        <v>0</v>
      </c>
      <c r="CZ138" s="119">
        <v>6.8999999999999999E-3</v>
      </c>
    </row>
    <row r="139" spans="1:104" x14ac:dyDescent="0.2">
      <c r="A139" s="139">
        <v>70</v>
      </c>
      <c r="B139" s="140" t="s">
        <v>286</v>
      </c>
      <c r="C139" s="141" t="s">
        <v>287</v>
      </c>
      <c r="D139" s="142" t="s">
        <v>99</v>
      </c>
      <c r="E139" s="143">
        <v>10.715199999999999</v>
      </c>
      <c r="F139" s="171"/>
      <c r="G139" s="144">
        <f t="shared" si="12"/>
        <v>0</v>
      </c>
      <c r="O139" s="138">
        <v>2</v>
      </c>
      <c r="AA139" s="119">
        <v>3</v>
      </c>
      <c r="AB139" s="119">
        <v>7</v>
      </c>
      <c r="AC139" s="119" t="s">
        <v>286</v>
      </c>
      <c r="AZ139" s="119">
        <v>2</v>
      </c>
      <c r="BA139" s="119">
        <f t="shared" si="13"/>
        <v>0</v>
      </c>
      <c r="BB139" s="119">
        <f t="shared" si="14"/>
        <v>0</v>
      </c>
      <c r="BC139" s="119">
        <f t="shared" si="15"/>
        <v>0</v>
      </c>
      <c r="BD139" s="119">
        <f t="shared" si="16"/>
        <v>0</v>
      </c>
      <c r="BE139" s="119">
        <f t="shared" si="17"/>
        <v>0</v>
      </c>
      <c r="CA139" s="145">
        <v>3</v>
      </c>
      <c r="CB139" s="145">
        <v>7</v>
      </c>
      <c r="CZ139" s="119">
        <v>0.55000000000000004</v>
      </c>
    </row>
    <row r="140" spans="1:104" x14ac:dyDescent="0.2">
      <c r="A140" s="146"/>
      <c r="B140" s="148"/>
      <c r="C140" s="199" t="s">
        <v>288</v>
      </c>
      <c r="D140" s="200"/>
      <c r="E140" s="149">
        <v>9.7410999999999994</v>
      </c>
      <c r="F140" s="172"/>
      <c r="G140" s="150"/>
      <c r="M140" s="147" t="s">
        <v>288</v>
      </c>
      <c r="O140" s="138"/>
    </row>
    <row r="141" spans="1:104" x14ac:dyDescent="0.2">
      <c r="A141" s="146"/>
      <c r="B141" s="148"/>
      <c r="C141" s="199" t="s">
        <v>289</v>
      </c>
      <c r="D141" s="200"/>
      <c r="E141" s="149">
        <v>0.97409999999999997</v>
      </c>
      <c r="F141" s="172"/>
      <c r="G141" s="150"/>
      <c r="M141" s="147" t="s">
        <v>289</v>
      </c>
      <c r="O141" s="138"/>
    </row>
    <row r="142" spans="1:104" x14ac:dyDescent="0.2">
      <c r="A142" s="139">
        <v>71</v>
      </c>
      <c r="B142" s="140" t="s">
        <v>290</v>
      </c>
      <c r="C142" s="141" t="s">
        <v>291</v>
      </c>
      <c r="D142" s="142" t="s">
        <v>99</v>
      </c>
      <c r="E142" s="143">
        <v>16.418299999999999</v>
      </c>
      <c r="F142" s="171"/>
      <c r="G142" s="144">
        <f>E142*F142</f>
        <v>0</v>
      </c>
      <c r="O142" s="138">
        <v>2</v>
      </c>
      <c r="AA142" s="119">
        <v>3</v>
      </c>
      <c r="AB142" s="119">
        <v>7</v>
      </c>
      <c r="AC142" s="119" t="s">
        <v>290</v>
      </c>
      <c r="AZ142" s="119">
        <v>2</v>
      </c>
      <c r="BA142" s="119">
        <f>IF(AZ142=1,G142,0)</f>
        <v>0</v>
      </c>
      <c r="BB142" s="119">
        <f>IF(AZ142=2,G142,0)</f>
        <v>0</v>
      </c>
      <c r="BC142" s="119">
        <f>IF(AZ142=3,G142,0)</f>
        <v>0</v>
      </c>
      <c r="BD142" s="119">
        <f>IF(AZ142=4,G142,0)</f>
        <v>0</v>
      </c>
      <c r="BE142" s="119">
        <f>IF(AZ142=5,G142,0)</f>
        <v>0</v>
      </c>
      <c r="CA142" s="145">
        <v>3</v>
      </c>
      <c r="CB142" s="145">
        <v>7</v>
      </c>
      <c r="CZ142" s="119">
        <v>0.55000000000000004</v>
      </c>
    </row>
    <row r="143" spans="1:104" x14ac:dyDescent="0.2">
      <c r="A143" s="146"/>
      <c r="B143" s="148"/>
      <c r="C143" s="199" t="s">
        <v>264</v>
      </c>
      <c r="D143" s="200"/>
      <c r="E143" s="149">
        <v>14.925800000000001</v>
      </c>
      <c r="F143" s="172"/>
      <c r="G143" s="150"/>
      <c r="M143" s="147" t="s">
        <v>264</v>
      </c>
      <c r="O143" s="138"/>
    </row>
    <row r="144" spans="1:104" x14ac:dyDescent="0.2">
      <c r="A144" s="146"/>
      <c r="B144" s="148"/>
      <c r="C144" s="199" t="s">
        <v>292</v>
      </c>
      <c r="D144" s="200"/>
      <c r="E144" s="149">
        <v>1.4925999999999999</v>
      </c>
      <c r="F144" s="172"/>
      <c r="G144" s="150"/>
      <c r="M144" s="147" t="s">
        <v>292</v>
      </c>
      <c r="O144" s="138"/>
    </row>
    <row r="145" spans="1:104" x14ac:dyDescent="0.2">
      <c r="A145" s="139">
        <v>72</v>
      </c>
      <c r="B145" s="140" t="s">
        <v>293</v>
      </c>
      <c r="C145" s="141" t="s">
        <v>294</v>
      </c>
      <c r="D145" s="142" t="s">
        <v>108</v>
      </c>
      <c r="E145" s="143">
        <v>15.599218273</v>
      </c>
      <c r="F145" s="171"/>
      <c r="G145" s="144">
        <f t="shared" ref="G145:G154" si="18">E145*F145</f>
        <v>0</v>
      </c>
      <c r="O145" s="138">
        <v>2</v>
      </c>
      <c r="AA145" s="119">
        <v>7</v>
      </c>
      <c r="AB145" s="119">
        <v>1001</v>
      </c>
      <c r="AC145" s="119">
        <v>5</v>
      </c>
      <c r="AZ145" s="119">
        <v>2</v>
      </c>
      <c r="BA145" s="119">
        <f t="shared" ref="BA145:BA154" si="19">IF(AZ145=1,G145,0)</f>
        <v>0</v>
      </c>
      <c r="BB145" s="119">
        <f t="shared" ref="BB145:BB154" si="20">IF(AZ145=2,G145,0)</f>
        <v>0</v>
      </c>
      <c r="BC145" s="119">
        <f t="shared" ref="BC145:BC154" si="21">IF(AZ145=3,G145,0)</f>
        <v>0</v>
      </c>
      <c r="BD145" s="119">
        <f t="shared" ref="BD145:BD154" si="22">IF(AZ145=4,G145,0)</f>
        <v>0</v>
      </c>
      <c r="BE145" s="119">
        <f t="shared" ref="BE145:BE154" si="23">IF(AZ145=5,G145,0)</f>
        <v>0</v>
      </c>
      <c r="CA145" s="145">
        <v>7</v>
      </c>
      <c r="CB145" s="145">
        <v>1001</v>
      </c>
      <c r="CZ145" s="119">
        <v>0</v>
      </c>
    </row>
    <row r="146" spans="1:104" x14ac:dyDescent="0.2">
      <c r="A146" s="139">
        <v>73</v>
      </c>
      <c r="B146" s="140" t="s">
        <v>193</v>
      </c>
      <c r="C146" s="141" t="s">
        <v>194</v>
      </c>
      <c r="D146" s="142" t="s">
        <v>108</v>
      </c>
      <c r="E146" s="143">
        <v>6.3341219999999998</v>
      </c>
      <c r="F146" s="171"/>
      <c r="G146" s="144">
        <f t="shared" si="18"/>
        <v>0</v>
      </c>
      <c r="O146" s="138">
        <v>2</v>
      </c>
      <c r="AA146" s="119">
        <v>8</v>
      </c>
      <c r="AB146" s="119">
        <v>0</v>
      </c>
      <c r="AC146" s="119">
        <v>3</v>
      </c>
      <c r="AZ146" s="119">
        <v>2</v>
      </c>
      <c r="BA146" s="119">
        <f t="shared" si="19"/>
        <v>0</v>
      </c>
      <c r="BB146" s="119">
        <f t="shared" si="20"/>
        <v>0</v>
      </c>
      <c r="BC146" s="119">
        <f t="shared" si="21"/>
        <v>0</v>
      </c>
      <c r="BD146" s="119">
        <f t="shared" si="22"/>
        <v>0</v>
      </c>
      <c r="BE146" s="119">
        <f t="shared" si="23"/>
        <v>0</v>
      </c>
      <c r="CA146" s="145">
        <v>8</v>
      </c>
      <c r="CB146" s="145">
        <v>0</v>
      </c>
      <c r="CZ146" s="119">
        <v>0</v>
      </c>
    </row>
    <row r="147" spans="1:104" x14ac:dyDescent="0.2">
      <c r="A147" s="139">
        <v>74</v>
      </c>
      <c r="B147" s="140" t="s">
        <v>195</v>
      </c>
      <c r="C147" s="141" t="s">
        <v>196</v>
      </c>
      <c r="D147" s="142" t="s">
        <v>108</v>
      </c>
      <c r="E147" s="143">
        <v>12.668244</v>
      </c>
      <c r="F147" s="171"/>
      <c r="G147" s="144">
        <f t="shared" si="18"/>
        <v>0</v>
      </c>
      <c r="O147" s="138">
        <v>2</v>
      </c>
      <c r="AA147" s="119">
        <v>8</v>
      </c>
      <c r="AB147" s="119">
        <v>0</v>
      </c>
      <c r="AC147" s="119">
        <v>3</v>
      </c>
      <c r="AZ147" s="119">
        <v>2</v>
      </c>
      <c r="BA147" s="119">
        <f t="shared" si="19"/>
        <v>0</v>
      </c>
      <c r="BB147" s="119">
        <f t="shared" si="20"/>
        <v>0</v>
      </c>
      <c r="BC147" s="119">
        <f t="shared" si="21"/>
        <v>0</v>
      </c>
      <c r="BD147" s="119">
        <f t="shared" si="22"/>
        <v>0</v>
      </c>
      <c r="BE147" s="119">
        <f t="shared" si="23"/>
        <v>0</v>
      </c>
      <c r="CA147" s="145">
        <v>8</v>
      </c>
      <c r="CB147" s="145">
        <v>0</v>
      </c>
      <c r="CZ147" s="119">
        <v>0</v>
      </c>
    </row>
    <row r="148" spans="1:104" x14ac:dyDescent="0.2">
      <c r="A148" s="139">
        <v>75</v>
      </c>
      <c r="B148" s="140" t="s">
        <v>197</v>
      </c>
      <c r="C148" s="141" t="s">
        <v>198</v>
      </c>
      <c r="D148" s="142" t="s">
        <v>108</v>
      </c>
      <c r="E148" s="143">
        <v>6.3341219999999998</v>
      </c>
      <c r="F148" s="171"/>
      <c r="G148" s="144">
        <f t="shared" si="18"/>
        <v>0</v>
      </c>
      <c r="O148" s="138">
        <v>2</v>
      </c>
      <c r="AA148" s="119">
        <v>8</v>
      </c>
      <c r="AB148" s="119">
        <v>0</v>
      </c>
      <c r="AC148" s="119">
        <v>3</v>
      </c>
      <c r="AZ148" s="119">
        <v>2</v>
      </c>
      <c r="BA148" s="119">
        <f t="shared" si="19"/>
        <v>0</v>
      </c>
      <c r="BB148" s="119">
        <f t="shared" si="20"/>
        <v>0</v>
      </c>
      <c r="BC148" s="119">
        <f t="shared" si="21"/>
        <v>0</v>
      </c>
      <c r="BD148" s="119">
        <f t="shared" si="22"/>
        <v>0</v>
      </c>
      <c r="BE148" s="119">
        <f t="shared" si="23"/>
        <v>0</v>
      </c>
      <c r="CA148" s="145">
        <v>8</v>
      </c>
      <c r="CB148" s="145">
        <v>0</v>
      </c>
      <c r="CZ148" s="119">
        <v>0</v>
      </c>
    </row>
    <row r="149" spans="1:104" x14ac:dyDescent="0.2">
      <c r="A149" s="139">
        <v>76</v>
      </c>
      <c r="B149" s="140" t="s">
        <v>199</v>
      </c>
      <c r="C149" s="141" t="s">
        <v>200</v>
      </c>
      <c r="D149" s="142" t="s">
        <v>108</v>
      </c>
      <c r="E149" s="143">
        <v>57.007097999999999</v>
      </c>
      <c r="F149" s="171"/>
      <c r="G149" s="144">
        <f t="shared" si="18"/>
        <v>0</v>
      </c>
      <c r="O149" s="138">
        <v>2</v>
      </c>
      <c r="AA149" s="119">
        <v>8</v>
      </c>
      <c r="AB149" s="119">
        <v>0</v>
      </c>
      <c r="AC149" s="119">
        <v>3</v>
      </c>
      <c r="AZ149" s="119">
        <v>2</v>
      </c>
      <c r="BA149" s="119">
        <f t="shared" si="19"/>
        <v>0</v>
      </c>
      <c r="BB149" s="119">
        <f t="shared" si="20"/>
        <v>0</v>
      </c>
      <c r="BC149" s="119">
        <f t="shared" si="21"/>
        <v>0</v>
      </c>
      <c r="BD149" s="119">
        <f t="shared" si="22"/>
        <v>0</v>
      </c>
      <c r="BE149" s="119">
        <f t="shared" si="23"/>
        <v>0</v>
      </c>
      <c r="CA149" s="145">
        <v>8</v>
      </c>
      <c r="CB149" s="145">
        <v>0</v>
      </c>
      <c r="CZ149" s="119">
        <v>0</v>
      </c>
    </row>
    <row r="150" spans="1:104" x14ac:dyDescent="0.2">
      <c r="A150" s="139">
        <v>77</v>
      </c>
      <c r="B150" s="140" t="s">
        <v>201</v>
      </c>
      <c r="C150" s="141" t="s">
        <v>202</v>
      </c>
      <c r="D150" s="142" t="s">
        <v>108</v>
      </c>
      <c r="E150" s="143">
        <v>6.3341219999999998</v>
      </c>
      <c r="F150" s="171"/>
      <c r="G150" s="144">
        <f t="shared" si="18"/>
        <v>0</v>
      </c>
      <c r="O150" s="138">
        <v>2</v>
      </c>
      <c r="AA150" s="119">
        <v>8</v>
      </c>
      <c r="AB150" s="119">
        <v>0</v>
      </c>
      <c r="AC150" s="119">
        <v>3</v>
      </c>
      <c r="AZ150" s="119">
        <v>2</v>
      </c>
      <c r="BA150" s="119">
        <f t="shared" si="19"/>
        <v>0</v>
      </c>
      <c r="BB150" s="119">
        <f t="shared" si="20"/>
        <v>0</v>
      </c>
      <c r="BC150" s="119">
        <f t="shared" si="21"/>
        <v>0</v>
      </c>
      <c r="BD150" s="119">
        <f t="shared" si="22"/>
        <v>0</v>
      </c>
      <c r="BE150" s="119">
        <f t="shared" si="23"/>
        <v>0</v>
      </c>
      <c r="CA150" s="145">
        <v>8</v>
      </c>
      <c r="CB150" s="145">
        <v>0</v>
      </c>
      <c r="CZ150" s="119">
        <v>0</v>
      </c>
    </row>
    <row r="151" spans="1:104" x14ac:dyDescent="0.2">
      <c r="A151" s="139">
        <v>78</v>
      </c>
      <c r="B151" s="140" t="s">
        <v>203</v>
      </c>
      <c r="C151" s="141" t="s">
        <v>204</v>
      </c>
      <c r="D151" s="142" t="s">
        <v>108</v>
      </c>
      <c r="E151" s="143">
        <v>31.67061</v>
      </c>
      <c r="F151" s="171"/>
      <c r="G151" s="144">
        <f t="shared" si="18"/>
        <v>0</v>
      </c>
      <c r="O151" s="138">
        <v>2</v>
      </c>
      <c r="AA151" s="119">
        <v>8</v>
      </c>
      <c r="AB151" s="119">
        <v>0</v>
      </c>
      <c r="AC151" s="119">
        <v>3</v>
      </c>
      <c r="AZ151" s="119">
        <v>2</v>
      </c>
      <c r="BA151" s="119">
        <f t="shared" si="19"/>
        <v>0</v>
      </c>
      <c r="BB151" s="119">
        <f t="shared" si="20"/>
        <v>0</v>
      </c>
      <c r="BC151" s="119">
        <f t="shared" si="21"/>
        <v>0</v>
      </c>
      <c r="BD151" s="119">
        <f t="shared" si="22"/>
        <v>0</v>
      </c>
      <c r="BE151" s="119">
        <f t="shared" si="23"/>
        <v>0</v>
      </c>
      <c r="CA151" s="145">
        <v>8</v>
      </c>
      <c r="CB151" s="145">
        <v>0</v>
      </c>
      <c r="CZ151" s="119">
        <v>0</v>
      </c>
    </row>
    <row r="152" spans="1:104" x14ac:dyDescent="0.2">
      <c r="A152" s="139">
        <v>79</v>
      </c>
      <c r="B152" s="140" t="s">
        <v>205</v>
      </c>
      <c r="C152" s="141" t="s">
        <v>206</v>
      </c>
      <c r="D152" s="142" t="s">
        <v>108</v>
      </c>
      <c r="E152" s="143">
        <v>6.3341219999999998</v>
      </c>
      <c r="F152" s="171"/>
      <c r="G152" s="144">
        <f t="shared" si="18"/>
        <v>0</v>
      </c>
      <c r="O152" s="138">
        <v>2</v>
      </c>
      <c r="AA152" s="119">
        <v>8</v>
      </c>
      <c r="AB152" s="119">
        <v>0</v>
      </c>
      <c r="AC152" s="119">
        <v>3</v>
      </c>
      <c r="AZ152" s="119">
        <v>2</v>
      </c>
      <c r="BA152" s="119">
        <f t="shared" si="19"/>
        <v>0</v>
      </c>
      <c r="BB152" s="119">
        <f t="shared" si="20"/>
        <v>0</v>
      </c>
      <c r="BC152" s="119">
        <f t="shared" si="21"/>
        <v>0</v>
      </c>
      <c r="BD152" s="119">
        <f t="shared" si="22"/>
        <v>0</v>
      </c>
      <c r="BE152" s="119">
        <f t="shared" si="23"/>
        <v>0</v>
      </c>
      <c r="CA152" s="145">
        <v>8</v>
      </c>
      <c r="CB152" s="145">
        <v>0</v>
      </c>
      <c r="CZ152" s="119">
        <v>0</v>
      </c>
    </row>
    <row r="153" spans="1:104" x14ac:dyDescent="0.2">
      <c r="A153" s="139">
        <v>80</v>
      </c>
      <c r="B153" s="140" t="s">
        <v>209</v>
      </c>
      <c r="C153" s="141" t="s">
        <v>210</v>
      </c>
      <c r="D153" s="142" t="s">
        <v>108</v>
      </c>
      <c r="E153" s="143">
        <v>6.3341219999999998</v>
      </c>
      <c r="F153" s="171"/>
      <c r="G153" s="144">
        <f t="shared" si="18"/>
        <v>0</v>
      </c>
      <c r="O153" s="138">
        <v>2</v>
      </c>
      <c r="AA153" s="119">
        <v>8</v>
      </c>
      <c r="AB153" s="119">
        <v>0</v>
      </c>
      <c r="AC153" s="119">
        <v>3</v>
      </c>
      <c r="AZ153" s="119">
        <v>2</v>
      </c>
      <c r="BA153" s="119">
        <f t="shared" si="19"/>
        <v>0</v>
      </c>
      <c r="BB153" s="119">
        <f t="shared" si="20"/>
        <v>0</v>
      </c>
      <c r="BC153" s="119">
        <f t="shared" si="21"/>
        <v>0</v>
      </c>
      <c r="BD153" s="119">
        <f t="shared" si="22"/>
        <v>0</v>
      </c>
      <c r="BE153" s="119">
        <f t="shared" si="23"/>
        <v>0</v>
      </c>
      <c r="CA153" s="145">
        <v>8</v>
      </c>
      <c r="CB153" s="145">
        <v>0</v>
      </c>
      <c r="CZ153" s="119">
        <v>0</v>
      </c>
    </row>
    <row r="154" spans="1:104" ht="22.5" x14ac:dyDescent="0.2">
      <c r="A154" s="139">
        <v>81</v>
      </c>
      <c r="B154" s="140" t="s">
        <v>295</v>
      </c>
      <c r="C154" s="141" t="s">
        <v>296</v>
      </c>
      <c r="D154" s="142" t="s">
        <v>108</v>
      </c>
      <c r="E154" s="143">
        <v>6.3341219999999998</v>
      </c>
      <c r="F154" s="171"/>
      <c r="G154" s="144">
        <f t="shared" si="18"/>
        <v>0</v>
      </c>
      <c r="O154" s="138">
        <v>2</v>
      </c>
      <c r="AA154" s="119">
        <v>8</v>
      </c>
      <c r="AB154" s="119">
        <v>0</v>
      </c>
      <c r="AC154" s="119">
        <v>3</v>
      </c>
      <c r="AZ154" s="119">
        <v>2</v>
      </c>
      <c r="BA154" s="119">
        <f t="shared" si="19"/>
        <v>0</v>
      </c>
      <c r="BB154" s="119">
        <f t="shared" si="20"/>
        <v>0</v>
      </c>
      <c r="BC154" s="119">
        <f t="shared" si="21"/>
        <v>0</v>
      </c>
      <c r="BD154" s="119">
        <f t="shared" si="22"/>
        <v>0</v>
      </c>
      <c r="BE154" s="119">
        <f t="shared" si="23"/>
        <v>0</v>
      </c>
      <c r="CA154" s="145">
        <v>8</v>
      </c>
      <c r="CB154" s="145">
        <v>0</v>
      </c>
      <c r="CZ154" s="119">
        <v>0</v>
      </c>
    </row>
    <row r="155" spans="1:104" x14ac:dyDescent="0.2">
      <c r="A155" s="151"/>
      <c r="B155" s="152" t="s">
        <v>75</v>
      </c>
      <c r="C155" s="153" t="str">
        <f>CONCATENATE(B115," ",C115)</f>
        <v>762 Konstrukce tesařské</v>
      </c>
      <c r="D155" s="154"/>
      <c r="E155" s="155"/>
      <c r="F155" s="173"/>
      <c r="G155" s="156">
        <f>SUM(G115:G154)</f>
        <v>0</v>
      </c>
      <c r="O155" s="138">
        <v>4</v>
      </c>
      <c r="BA155" s="157">
        <f>SUM(BA115:BA154)</f>
        <v>0</v>
      </c>
      <c r="BB155" s="157">
        <f>SUM(BB115:BB154)</f>
        <v>0</v>
      </c>
      <c r="BC155" s="157">
        <f>SUM(BC115:BC154)</f>
        <v>0</v>
      </c>
      <c r="BD155" s="157">
        <f>SUM(BD115:BD154)</f>
        <v>0</v>
      </c>
      <c r="BE155" s="157">
        <f>SUM(BE115:BE154)</f>
        <v>0</v>
      </c>
    </row>
    <row r="156" spans="1:104" x14ac:dyDescent="0.2">
      <c r="A156" s="132" t="s">
        <v>74</v>
      </c>
      <c r="B156" s="133" t="s">
        <v>297</v>
      </c>
      <c r="C156" s="134" t="s">
        <v>298</v>
      </c>
      <c r="D156" s="135"/>
      <c r="E156" s="136"/>
      <c r="F156" s="174"/>
      <c r="G156" s="137"/>
      <c r="O156" s="138">
        <v>1</v>
      </c>
    </row>
    <row r="157" spans="1:104" x14ac:dyDescent="0.2">
      <c r="A157" s="139">
        <v>82</v>
      </c>
      <c r="B157" s="140" t="s">
        <v>299</v>
      </c>
      <c r="C157" s="141" t="s">
        <v>300</v>
      </c>
      <c r="D157" s="142" t="s">
        <v>89</v>
      </c>
      <c r="E157" s="143">
        <v>120.514</v>
      </c>
      <c r="F157" s="171"/>
      <c r="G157" s="144">
        <f>E157*F157</f>
        <v>0</v>
      </c>
      <c r="O157" s="138">
        <v>2</v>
      </c>
      <c r="AA157" s="119">
        <v>1</v>
      </c>
      <c r="AB157" s="119">
        <v>7</v>
      </c>
      <c r="AC157" s="119">
        <v>7</v>
      </c>
      <c r="AZ157" s="119">
        <v>2</v>
      </c>
      <c r="BA157" s="119">
        <f>IF(AZ157=1,G157,0)</f>
        <v>0</v>
      </c>
      <c r="BB157" s="119">
        <f>IF(AZ157=2,G157,0)</f>
        <v>0</v>
      </c>
      <c r="BC157" s="119">
        <f>IF(AZ157=3,G157,0)</f>
        <v>0</v>
      </c>
      <c r="BD157" s="119">
        <f>IF(AZ157=4,G157,0)</f>
        <v>0</v>
      </c>
      <c r="BE157" s="119">
        <f>IF(AZ157=5,G157,0)</f>
        <v>0</v>
      </c>
      <c r="CA157" s="145">
        <v>1</v>
      </c>
      <c r="CB157" s="145">
        <v>7</v>
      </c>
      <c r="CZ157" s="119">
        <v>1.941E-2</v>
      </c>
    </row>
    <row r="158" spans="1:104" x14ac:dyDescent="0.2">
      <c r="A158" s="146"/>
      <c r="B158" s="148"/>
      <c r="C158" s="199" t="s">
        <v>301</v>
      </c>
      <c r="D158" s="200"/>
      <c r="E158" s="149">
        <v>120.514</v>
      </c>
      <c r="F158" s="172"/>
      <c r="G158" s="150"/>
      <c r="M158" s="147" t="s">
        <v>301</v>
      </c>
      <c r="O158" s="138"/>
    </row>
    <row r="159" spans="1:104" x14ac:dyDescent="0.2">
      <c r="A159" s="139">
        <v>83</v>
      </c>
      <c r="B159" s="140" t="s">
        <v>302</v>
      </c>
      <c r="C159" s="141" t="s">
        <v>303</v>
      </c>
      <c r="D159" s="142" t="s">
        <v>152</v>
      </c>
      <c r="E159" s="143">
        <v>107.068</v>
      </c>
      <c r="F159" s="171"/>
      <c r="G159" s="144">
        <f>E159*F159</f>
        <v>0</v>
      </c>
      <c r="O159" s="138">
        <v>2</v>
      </c>
      <c r="AA159" s="119">
        <v>1</v>
      </c>
      <c r="AB159" s="119">
        <v>7</v>
      </c>
      <c r="AC159" s="119">
        <v>7</v>
      </c>
      <c r="AZ159" s="119">
        <v>2</v>
      </c>
      <c r="BA159" s="119">
        <f>IF(AZ159=1,G159,0)</f>
        <v>0</v>
      </c>
      <c r="BB159" s="119">
        <f>IF(AZ159=2,G159,0)</f>
        <v>0</v>
      </c>
      <c r="BC159" s="119">
        <f>IF(AZ159=3,G159,0)</f>
        <v>0</v>
      </c>
      <c r="BD159" s="119">
        <f>IF(AZ159=4,G159,0)</f>
        <v>0</v>
      </c>
      <c r="BE159" s="119">
        <f>IF(AZ159=5,G159,0)</f>
        <v>0</v>
      </c>
      <c r="CA159" s="145">
        <v>1</v>
      </c>
      <c r="CB159" s="145">
        <v>7</v>
      </c>
      <c r="CZ159" s="119">
        <v>2.5200000000000001E-3</v>
      </c>
    </row>
    <row r="160" spans="1:104" x14ac:dyDescent="0.2">
      <c r="A160" s="146"/>
      <c r="B160" s="148"/>
      <c r="C160" s="199" t="s">
        <v>304</v>
      </c>
      <c r="D160" s="200"/>
      <c r="E160" s="149">
        <v>88.488</v>
      </c>
      <c r="F160" s="172"/>
      <c r="G160" s="150"/>
      <c r="M160" s="147" t="s">
        <v>304</v>
      </c>
      <c r="O160" s="138"/>
    </row>
    <row r="161" spans="1:104" x14ac:dyDescent="0.2">
      <c r="A161" s="146"/>
      <c r="B161" s="148"/>
      <c r="C161" s="199" t="s">
        <v>305</v>
      </c>
      <c r="D161" s="200"/>
      <c r="E161" s="149">
        <v>1.96</v>
      </c>
      <c r="F161" s="172"/>
      <c r="G161" s="150"/>
      <c r="M161" s="147" t="s">
        <v>305</v>
      </c>
      <c r="O161" s="138"/>
    </row>
    <row r="162" spans="1:104" x14ac:dyDescent="0.2">
      <c r="A162" s="146"/>
      <c r="B162" s="148"/>
      <c r="C162" s="199" t="s">
        <v>306</v>
      </c>
      <c r="D162" s="200"/>
      <c r="E162" s="149">
        <v>16.62</v>
      </c>
      <c r="F162" s="172"/>
      <c r="G162" s="150"/>
      <c r="M162" s="147" t="s">
        <v>306</v>
      </c>
      <c r="O162" s="138"/>
    </row>
    <row r="163" spans="1:104" x14ac:dyDescent="0.2">
      <c r="A163" s="139">
        <v>84</v>
      </c>
      <c r="B163" s="140" t="s">
        <v>307</v>
      </c>
      <c r="C163" s="141" t="s">
        <v>308</v>
      </c>
      <c r="D163" s="142" t="s">
        <v>89</v>
      </c>
      <c r="E163" s="143">
        <v>52.271999999999998</v>
      </c>
      <c r="F163" s="171"/>
      <c r="G163" s="144">
        <f>E163*F163</f>
        <v>0</v>
      </c>
      <c r="O163" s="138">
        <v>2</v>
      </c>
      <c r="AA163" s="119">
        <v>1</v>
      </c>
      <c r="AB163" s="119">
        <v>7</v>
      </c>
      <c r="AC163" s="119">
        <v>7</v>
      </c>
      <c r="AZ163" s="119">
        <v>2</v>
      </c>
      <c r="BA163" s="119">
        <f>IF(AZ163=1,G163,0)</f>
        <v>0</v>
      </c>
      <c r="BB163" s="119">
        <f>IF(AZ163=2,G163,0)</f>
        <v>0</v>
      </c>
      <c r="BC163" s="119">
        <f>IF(AZ163=3,G163,0)</f>
        <v>0</v>
      </c>
      <c r="BD163" s="119">
        <f>IF(AZ163=4,G163,0)</f>
        <v>0</v>
      </c>
      <c r="BE163" s="119">
        <f>IF(AZ163=5,G163,0)</f>
        <v>0</v>
      </c>
      <c r="CA163" s="145">
        <v>1</v>
      </c>
      <c r="CB163" s="145">
        <v>7</v>
      </c>
      <c r="CZ163" s="119">
        <v>1.021E-2</v>
      </c>
    </row>
    <row r="164" spans="1:104" x14ac:dyDescent="0.2">
      <c r="A164" s="146"/>
      <c r="B164" s="148"/>
      <c r="C164" s="199" t="s">
        <v>309</v>
      </c>
      <c r="D164" s="200"/>
      <c r="E164" s="149">
        <v>52.271999999999998</v>
      </c>
      <c r="F164" s="172"/>
      <c r="G164" s="150"/>
      <c r="M164" s="147" t="s">
        <v>309</v>
      </c>
      <c r="O164" s="138"/>
    </row>
    <row r="165" spans="1:104" x14ac:dyDescent="0.2">
      <c r="A165" s="139">
        <v>85</v>
      </c>
      <c r="B165" s="140" t="s">
        <v>310</v>
      </c>
      <c r="C165" s="141" t="s">
        <v>311</v>
      </c>
      <c r="D165" s="142" t="s">
        <v>85</v>
      </c>
      <c r="E165" s="143">
        <v>7</v>
      </c>
      <c r="F165" s="171"/>
      <c r="G165" s="144">
        <f>E165*F165</f>
        <v>0</v>
      </c>
      <c r="O165" s="138">
        <v>2</v>
      </c>
      <c r="AA165" s="119">
        <v>1</v>
      </c>
      <c r="AB165" s="119">
        <v>7</v>
      </c>
      <c r="AC165" s="119">
        <v>7</v>
      </c>
      <c r="AZ165" s="119">
        <v>2</v>
      </c>
      <c r="BA165" s="119">
        <f>IF(AZ165=1,G165,0)</f>
        <v>0</v>
      </c>
      <c r="BB165" s="119">
        <f>IF(AZ165=2,G165,0)</f>
        <v>0</v>
      </c>
      <c r="BC165" s="119">
        <f>IF(AZ165=3,G165,0)</f>
        <v>0</v>
      </c>
      <c r="BD165" s="119">
        <f>IF(AZ165=4,G165,0)</f>
        <v>0</v>
      </c>
      <c r="BE165" s="119">
        <f>IF(AZ165=5,G165,0)</f>
        <v>0</v>
      </c>
      <c r="CA165" s="145">
        <v>1</v>
      </c>
      <c r="CB165" s="145">
        <v>7</v>
      </c>
      <c r="CZ165" s="119">
        <v>4.0899999999999999E-3</v>
      </c>
    </row>
    <row r="166" spans="1:104" x14ac:dyDescent="0.2">
      <c r="A166" s="139">
        <v>86</v>
      </c>
      <c r="B166" s="140" t="s">
        <v>312</v>
      </c>
      <c r="C166" s="141" t="s">
        <v>313</v>
      </c>
      <c r="D166" s="142" t="s">
        <v>85</v>
      </c>
      <c r="E166" s="143">
        <v>14</v>
      </c>
      <c r="F166" s="171"/>
      <c r="G166" s="144">
        <f>E166*F166</f>
        <v>0</v>
      </c>
      <c r="O166" s="138">
        <v>2</v>
      </c>
      <c r="AA166" s="119">
        <v>1</v>
      </c>
      <c r="AB166" s="119">
        <v>7</v>
      </c>
      <c r="AC166" s="119">
        <v>7</v>
      </c>
      <c r="AZ166" s="119">
        <v>2</v>
      </c>
      <c r="BA166" s="119">
        <f>IF(AZ166=1,G166,0)</f>
        <v>0</v>
      </c>
      <c r="BB166" s="119">
        <f>IF(AZ166=2,G166,0)</f>
        <v>0</v>
      </c>
      <c r="BC166" s="119">
        <f>IF(AZ166=3,G166,0)</f>
        <v>0</v>
      </c>
      <c r="BD166" s="119">
        <f>IF(AZ166=4,G166,0)</f>
        <v>0</v>
      </c>
      <c r="BE166" s="119">
        <f>IF(AZ166=5,G166,0)</f>
        <v>0</v>
      </c>
      <c r="CA166" s="145">
        <v>1</v>
      </c>
      <c r="CB166" s="145">
        <v>7</v>
      </c>
      <c r="CZ166" s="119">
        <v>4.6699999999999997E-3</v>
      </c>
    </row>
    <row r="167" spans="1:104" x14ac:dyDescent="0.2">
      <c r="A167" s="139">
        <v>87</v>
      </c>
      <c r="B167" s="140" t="s">
        <v>314</v>
      </c>
      <c r="C167" s="141" t="s">
        <v>315</v>
      </c>
      <c r="D167" s="142" t="s">
        <v>152</v>
      </c>
      <c r="E167" s="143">
        <v>28.09</v>
      </c>
      <c r="F167" s="171"/>
      <c r="G167" s="144">
        <f>E167*F167</f>
        <v>0</v>
      </c>
      <c r="O167" s="138">
        <v>2</v>
      </c>
      <c r="AA167" s="119">
        <v>1</v>
      </c>
      <c r="AB167" s="119">
        <v>7</v>
      </c>
      <c r="AC167" s="119">
        <v>7</v>
      </c>
      <c r="AZ167" s="119">
        <v>2</v>
      </c>
      <c r="BA167" s="119">
        <f>IF(AZ167=1,G167,0)</f>
        <v>0</v>
      </c>
      <c r="BB167" s="119">
        <f>IF(AZ167=2,G167,0)</f>
        <v>0</v>
      </c>
      <c r="BC167" s="119">
        <f>IF(AZ167=3,G167,0)</f>
        <v>0</v>
      </c>
      <c r="BD167" s="119">
        <f>IF(AZ167=4,G167,0)</f>
        <v>0</v>
      </c>
      <c r="BE167" s="119">
        <f>IF(AZ167=5,G167,0)</f>
        <v>0</v>
      </c>
      <c r="CA167" s="145">
        <v>1</v>
      </c>
      <c r="CB167" s="145">
        <v>7</v>
      </c>
      <c r="CZ167" s="119">
        <v>4.2399999999999998E-3</v>
      </c>
    </row>
    <row r="168" spans="1:104" x14ac:dyDescent="0.2">
      <c r="A168" s="146"/>
      <c r="B168" s="148"/>
      <c r="C168" s="199" t="s">
        <v>316</v>
      </c>
      <c r="D168" s="200"/>
      <c r="E168" s="149">
        <v>28.09</v>
      </c>
      <c r="F168" s="172"/>
      <c r="G168" s="150"/>
      <c r="M168" s="147" t="s">
        <v>316</v>
      </c>
      <c r="O168" s="138"/>
    </row>
    <row r="169" spans="1:104" x14ac:dyDescent="0.2">
      <c r="A169" s="139">
        <v>88</v>
      </c>
      <c r="B169" s="140" t="s">
        <v>317</v>
      </c>
      <c r="C169" s="141" t="s">
        <v>318</v>
      </c>
      <c r="D169" s="142" t="s">
        <v>89</v>
      </c>
      <c r="E169" s="143">
        <v>19.4361</v>
      </c>
      <c r="F169" s="171"/>
      <c r="G169" s="144">
        <f>E169*F169</f>
        <v>0</v>
      </c>
      <c r="O169" s="138">
        <v>2</v>
      </c>
      <c r="AA169" s="119">
        <v>1</v>
      </c>
      <c r="AB169" s="119">
        <v>7</v>
      </c>
      <c r="AC169" s="119">
        <v>7</v>
      </c>
      <c r="AZ169" s="119">
        <v>2</v>
      </c>
      <c r="BA169" s="119">
        <f>IF(AZ169=1,G169,0)</f>
        <v>0</v>
      </c>
      <c r="BB169" s="119">
        <f>IF(AZ169=2,G169,0)</f>
        <v>0</v>
      </c>
      <c r="BC169" s="119">
        <f>IF(AZ169=3,G169,0)</f>
        <v>0</v>
      </c>
      <c r="BD169" s="119">
        <f>IF(AZ169=4,G169,0)</f>
        <v>0</v>
      </c>
      <c r="BE169" s="119">
        <f>IF(AZ169=5,G169,0)</f>
        <v>0</v>
      </c>
      <c r="CA169" s="145">
        <v>1</v>
      </c>
      <c r="CB169" s="145">
        <v>7</v>
      </c>
      <c r="CZ169" s="119">
        <v>0</v>
      </c>
    </row>
    <row r="170" spans="1:104" x14ac:dyDescent="0.2">
      <c r="A170" s="146"/>
      <c r="B170" s="148"/>
      <c r="C170" s="199" t="s">
        <v>319</v>
      </c>
      <c r="D170" s="200"/>
      <c r="E170" s="149">
        <v>19.4361</v>
      </c>
      <c r="F170" s="172"/>
      <c r="G170" s="150"/>
      <c r="M170" s="147" t="s">
        <v>319</v>
      </c>
      <c r="O170" s="138"/>
    </row>
    <row r="171" spans="1:104" x14ac:dyDescent="0.2">
      <c r="A171" s="139">
        <v>89</v>
      </c>
      <c r="B171" s="140" t="s">
        <v>320</v>
      </c>
      <c r="C171" s="141" t="s">
        <v>321</v>
      </c>
      <c r="D171" s="142" t="s">
        <v>89</v>
      </c>
      <c r="E171" s="143">
        <v>101.0782</v>
      </c>
      <c r="F171" s="171"/>
      <c r="G171" s="144">
        <f>E171*F171</f>
        <v>0</v>
      </c>
      <c r="O171" s="138">
        <v>2</v>
      </c>
      <c r="AA171" s="119">
        <v>1</v>
      </c>
      <c r="AB171" s="119">
        <v>7</v>
      </c>
      <c r="AC171" s="119">
        <v>7</v>
      </c>
      <c r="AZ171" s="119">
        <v>2</v>
      </c>
      <c r="BA171" s="119">
        <f>IF(AZ171=1,G171,0)</f>
        <v>0</v>
      </c>
      <c r="BB171" s="119">
        <f>IF(AZ171=2,G171,0)</f>
        <v>0</v>
      </c>
      <c r="BC171" s="119">
        <f>IF(AZ171=3,G171,0)</f>
        <v>0</v>
      </c>
      <c r="BD171" s="119">
        <f>IF(AZ171=4,G171,0)</f>
        <v>0</v>
      </c>
      <c r="BE171" s="119">
        <f>IF(AZ171=5,G171,0)</f>
        <v>0</v>
      </c>
      <c r="CA171" s="145">
        <v>1</v>
      </c>
      <c r="CB171" s="145">
        <v>7</v>
      </c>
      <c r="CZ171" s="119">
        <v>0</v>
      </c>
    </row>
    <row r="172" spans="1:104" x14ac:dyDescent="0.2">
      <c r="A172" s="146"/>
      <c r="B172" s="148"/>
      <c r="C172" s="199" t="s">
        <v>322</v>
      </c>
      <c r="D172" s="200"/>
      <c r="E172" s="149">
        <v>101.0782</v>
      </c>
      <c r="F172" s="172"/>
      <c r="G172" s="150"/>
      <c r="M172" s="147" t="s">
        <v>322</v>
      </c>
      <c r="O172" s="138"/>
    </row>
    <row r="173" spans="1:104" x14ac:dyDescent="0.2">
      <c r="A173" s="139">
        <v>90</v>
      </c>
      <c r="B173" s="140" t="s">
        <v>323</v>
      </c>
      <c r="C173" s="141" t="s">
        <v>324</v>
      </c>
      <c r="D173" s="142" t="s">
        <v>152</v>
      </c>
      <c r="E173" s="143">
        <v>90.447999999999993</v>
      </c>
      <c r="F173" s="171"/>
      <c r="G173" s="144">
        <f>E173*F173</f>
        <v>0</v>
      </c>
      <c r="O173" s="138">
        <v>2</v>
      </c>
      <c r="AA173" s="119">
        <v>1</v>
      </c>
      <c r="AB173" s="119">
        <v>7</v>
      </c>
      <c r="AC173" s="119">
        <v>7</v>
      </c>
      <c r="AZ173" s="119">
        <v>2</v>
      </c>
      <c r="BA173" s="119">
        <f>IF(AZ173=1,G173,0)</f>
        <v>0</v>
      </c>
      <c r="BB173" s="119">
        <f>IF(AZ173=2,G173,0)</f>
        <v>0</v>
      </c>
      <c r="BC173" s="119">
        <f>IF(AZ173=3,G173,0)</f>
        <v>0</v>
      </c>
      <c r="BD173" s="119">
        <f>IF(AZ173=4,G173,0)</f>
        <v>0</v>
      </c>
      <c r="BE173" s="119">
        <f>IF(AZ173=5,G173,0)</f>
        <v>0</v>
      </c>
      <c r="CA173" s="145">
        <v>1</v>
      </c>
      <c r="CB173" s="145">
        <v>7</v>
      </c>
      <c r="CZ173" s="119">
        <v>0</v>
      </c>
    </row>
    <row r="174" spans="1:104" x14ac:dyDescent="0.2">
      <c r="A174" s="139">
        <v>91</v>
      </c>
      <c r="B174" s="140" t="s">
        <v>325</v>
      </c>
      <c r="C174" s="141" t="s">
        <v>326</v>
      </c>
      <c r="D174" s="142" t="s">
        <v>89</v>
      </c>
      <c r="E174" s="143">
        <v>7.8150000000000004</v>
      </c>
      <c r="F174" s="171"/>
      <c r="G174" s="144">
        <f>E174*F174</f>
        <v>0</v>
      </c>
      <c r="O174" s="138">
        <v>2</v>
      </c>
      <c r="AA174" s="119">
        <v>1</v>
      </c>
      <c r="AB174" s="119">
        <v>7</v>
      </c>
      <c r="AC174" s="119">
        <v>7</v>
      </c>
      <c r="AZ174" s="119">
        <v>2</v>
      </c>
      <c r="BA174" s="119">
        <f>IF(AZ174=1,G174,0)</f>
        <v>0</v>
      </c>
      <c r="BB174" s="119">
        <f>IF(AZ174=2,G174,0)</f>
        <v>0</v>
      </c>
      <c r="BC174" s="119">
        <f>IF(AZ174=3,G174,0)</f>
        <v>0</v>
      </c>
      <c r="BD174" s="119">
        <f>IF(AZ174=4,G174,0)</f>
        <v>0</v>
      </c>
      <c r="BE174" s="119">
        <f>IF(AZ174=5,G174,0)</f>
        <v>0</v>
      </c>
      <c r="CA174" s="145">
        <v>1</v>
      </c>
      <c r="CB174" s="145">
        <v>7</v>
      </c>
      <c r="CZ174" s="119">
        <v>0</v>
      </c>
    </row>
    <row r="175" spans="1:104" x14ac:dyDescent="0.2">
      <c r="A175" s="146"/>
      <c r="B175" s="148"/>
      <c r="C175" s="199" t="s">
        <v>327</v>
      </c>
      <c r="D175" s="200"/>
      <c r="E175" s="149">
        <v>7.8150000000000004</v>
      </c>
      <c r="F175" s="172"/>
      <c r="G175" s="150"/>
      <c r="M175" s="147" t="s">
        <v>327</v>
      </c>
      <c r="O175" s="138"/>
    </row>
    <row r="176" spans="1:104" x14ac:dyDescent="0.2">
      <c r="A176" s="139">
        <v>92</v>
      </c>
      <c r="B176" s="140" t="s">
        <v>328</v>
      </c>
      <c r="C176" s="141" t="s">
        <v>329</v>
      </c>
      <c r="D176" s="142" t="s">
        <v>85</v>
      </c>
      <c r="E176" s="143">
        <v>13</v>
      </c>
      <c r="F176" s="171"/>
      <c r="G176" s="144">
        <f>E176*F176</f>
        <v>0</v>
      </c>
      <c r="O176" s="138">
        <v>2</v>
      </c>
      <c r="AA176" s="119">
        <v>1</v>
      </c>
      <c r="AB176" s="119">
        <v>7</v>
      </c>
      <c r="AC176" s="119">
        <v>7</v>
      </c>
      <c r="AZ176" s="119">
        <v>2</v>
      </c>
      <c r="BA176" s="119">
        <f>IF(AZ176=1,G176,0)</f>
        <v>0</v>
      </c>
      <c r="BB176" s="119">
        <f>IF(AZ176=2,G176,0)</f>
        <v>0</v>
      </c>
      <c r="BC176" s="119">
        <f>IF(AZ176=3,G176,0)</f>
        <v>0</v>
      </c>
      <c r="BD176" s="119">
        <f>IF(AZ176=4,G176,0)</f>
        <v>0</v>
      </c>
      <c r="BE176" s="119">
        <f>IF(AZ176=5,G176,0)</f>
        <v>0</v>
      </c>
      <c r="CA176" s="145">
        <v>1</v>
      </c>
      <c r="CB176" s="145">
        <v>7</v>
      </c>
      <c r="CZ176" s="119">
        <v>0</v>
      </c>
    </row>
    <row r="177" spans="1:104" x14ac:dyDescent="0.2">
      <c r="A177" s="146"/>
      <c r="B177" s="148"/>
      <c r="C177" s="199" t="s">
        <v>481</v>
      </c>
      <c r="D177" s="200"/>
      <c r="E177" s="149">
        <v>13</v>
      </c>
      <c r="F177" s="172"/>
      <c r="G177" s="150"/>
      <c r="M177" s="147" t="s">
        <v>330</v>
      </c>
      <c r="O177" s="138"/>
    </row>
    <row r="178" spans="1:104" x14ac:dyDescent="0.2">
      <c r="A178" s="139">
        <v>93</v>
      </c>
      <c r="B178" s="140" t="s">
        <v>331</v>
      </c>
      <c r="C178" s="141" t="s">
        <v>332</v>
      </c>
      <c r="D178" s="142" t="s">
        <v>152</v>
      </c>
      <c r="E178" s="143">
        <v>28.09</v>
      </c>
      <c r="F178" s="171"/>
      <c r="G178" s="144">
        <f>E178*F178</f>
        <v>0</v>
      </c>
      <c r="O178" s="138">
        <v>2</v>
      </c>
      <c r="AA178" s="119">
        <v>1</v>
      </c>
      <c r="AB178" s="119">
        <v>7</v>
      </c>
      <c r="AC178" s="119">
        <v>7</v>
      </c>
      <c r="AZ178" s="119">
        <v>2</v>
      </c>
      <c r="BA178" s="119">
        <f>IF(AZ178=1,G178,0)</f>
        <v>0</v>
      </c>
      <c r="BB178" s="119">
        <f>IF(AZ178=2,G178,0)</f>
        <v>0</v>
      </c>
      <c r="BC178" s="119">
        <f>IF(AZ178=3,G178,0)</f>
        <v>0</v>
      </c>
      <c r="BD178" s="119">
        <f>IF(AZ178=4,G178,0)</f>
        <v>0</v>
      </c>
      <c r="BE178" s="119">
        <f>IF(AZ178=5,G178,0)</f>
        <v>0</v>
      </c>
      <c r="CA178" s="145">
        <v>1</v>
      </c>
      <c r="CB178" s="145">
        <v>7</v>
      </c>
      <c r="CZ178" s="119">
        <v>0</v>
      </c>
    </row>
    <row r="179" spans="1:104" x14ac:dyDescent="0.2">
      <c r="A179" s="139">
        <v>94</v>
      </c>
      <c r="B179" s="140" t="s">
        <v>333</v>
      </c>
      <c r="C179" s="141" t="s">
        <v>334</v>
      </c>
      <c r="D179" s="142" t="s">
        <v>152</v>
      </c>
      <c r="E179" s="143">
        <v>52.308</v>
      </c>
      <c r="F179" s="171"/>
      <c r="G179" s="144">
        <f>E179*F179</f>
        <v>0</v>
      </c>
      <c r="O179" s="138">
        <v>2</v>
      </c>
      <c r="AA179" s="119">
        <v>1</v>
      </c>
      <c r="AB179" s="119">
        <v>7</v>
      </c>
      <c r="AC179" s="119">
        <v>7</v>
      </c>
      <c r="AZ179" s="119">
        <v>2</v>
      </c>
      <c r="BA179" s="119">
        <f>IF(AZ179=1,G179,0)</f>
        <v>0</v>
      </c>
      <c r="BB179" s="119">
        <f>IF(AZ179=2,G179,0)</f>
        <v>0</v>
      </c>
      <c r="BC179" s="119">
        <f>IF(AZ179=3,G179,0)</f>
        <v>0</v>
      </c>
      <c r="BD179" s="119">
        <f>IF(AZ179=4,G179,0)</f>
        <v>0</v>
      </c>
      <c r="BE179" s="119">
        <f>IF(AZ179=5,G179,0)</f>
        <v>0</v>
      </c>
      <c r="CA179" s="145">
        <v>1</v>
      </c>
      <c r="CB179" s="145">
        <v>7</v>
      </c>
      <c r="CZ179" s="119">
        <v>0</v>
      </c>
    </row>
    <row r="180" spans="1:104" x14ac:dyDescent="0.2">
      <c r="A180" s="139">
        <v>95</v>
      </c>
      <c r="B180" s="140" t="s">
        <v>335</v>
      </c>
      <c r="C180" s="141" t="s">
        <v>336</v>
      </c>
      <c r="D180" s="142" t="s">
        <v>152</v>
      </c>
      <c r="E180" s="143">
        <v>52.308</v>
      </c>
      <c r="F180" s="171"/>
      <c r="G180" s="144">
        <f>E180*F180</f>
        <v>0</v>
      </c>
      <c r="O180" s="138">
        <v>2</v>
      </c>
      <c r="AA180" s="119">
        <v>1</v>
      </c>
      <c r="AB180" s="119">
        <v>7</v>
      </c>
      <c r="AC180" s="119">
        <v>7</v>
      </c>
      <c r="AZ180" s="119">
        <v>2</v>
      </c>
      <c r="BA180" s="119">
        <f>IF(AZ180=1,G180,0)</f>
        <v>0</v>
      </c>
      <c r="BB180" s="119">
        <f>IF(AZ180=2,G180,0)</f>
        <v>0</v>
      </c>
      <c r="BC180" s="119">
        <f>IF(AZ180=3,G180,0)</f>
        <v>0</v>
      </c>
      <c r="BD180" s="119">
        <f>IF(AZ180=4,G180,0)</f>
        <v>0</v>
      </c>
      <c r="BE180" s="119">
        <f>IF(AZ180=5,G180,0)</f>
        <v>0</v>
      </c>
      <c r="CA180" s="145">
        <v>1</v>
      </c>
      <c r="CB180" s="145">
        <v>7</v>
      </c>
      <c r="CZ180" s="119">
        <v>5.1399999999999996E-3</v>
      </c>
    </row>
    <row r="181" spans="1:104" x14ac:dyDescent="0.2">
      <c r="A181" s="139">
        <v>96</v>
      </c>
      <c r="B181" s="140" t="s">
        <v>337</v>
      </c>
      <c r="C181" s="141" t="s">
        <v>338</v>
      </c>
      <c r="D181" s="142" t="s">
        <v>152</v>
      </c>
      <c r="E181" s="143">
        <v>4</v>
      </c>
      <c r="F181" s="171"/>
      <c r="G181" s="144">
        <f>E181*F181</f>
        <v>0</v>
      </c>
      <c r="O181" s="138">
        <v>2</v>
      </c>
      <c r="AA181" s="119">
        <v>1</v>
      </c>
      <c r="AB181" s="119">
        <v>7</v>
      </c>
      <c r="AC181" s="119">
        <v>7</v>
      </c>
      <c r="AZ181" s="119">
        <v>2</v>
      </c>
      <c r="BA181" s="119">
        <f>IF(AZ181=1,G181,0)</f>
        <v>0</v>
      </c>
      <c r="BB181" s="119">
        <f>IF(AZ181=2,G181,0)</f>
        <v>0</v>
      </c>
      <c r="BC181" s="119">
        <f>IF(AZ181=3,G181,0)</f>
        <v>0</v>
      </c>
      <c r="BD181" s="119">
        <f>IF(AZ181=4,G181,0)</f>
        <v>0</v>
      </c>
      <c r="BE181" s="119">
        <f>IF(AZ181=5,G181,0)</f>
        <v>0</v>
      </c>
      <c r="CA181" s="145">
        <v>1</v>
      </c>
      <c r="CB181" s="145">
        <v>7</v>
      </c>
      <c r="CZ181" s="119">
        <v>6.0400000000000002E-3</v>
      </c>
    </row>
    <row r="182" spans="1:104" x14ac:dyDescent="0.2">
      <c r="A182" s="139">
        <v>97</v>
      </c>
      <c r="B182" s="140" t="s">
        <v>339</v>
      </c>
      <c r="C182" s="141" t="s">
        <v>340</v>
      </c>
      <c r="D182" s="142" t="s">
        <v>89</v>
      </c>
      <c r="E182" s="143">
        <v>120.514</v>
      </c>
      <c r="F182" s="171"/>
      <c r="G182" s="144">
        <f>E182*F182</f>
        <v>0</v>
      </c>
      <c r="O182" s="138">
        <v>2</v>
      </c>
      <c r="AA182" s="119">
        <v>1</v>
      </c>
      <c r="AB182" s="119">
        <v>7</v>
      </c>
      <c r="AC182" s="119">
        <v>7</v>
      </c>
      <c r="AZ182" s="119">
        <v>2</v>
      </c>
      <c r="BA182" s="119">
        <f>IF(AZ182=1,G182,0)</f>
        <v>0</v>
      </c>
      <c r="BB182" s="119">
        <f>IF(AZ182=2,G182,0)</f>
        <v>0</v>
      </c>
      <c r="BC182" s="119">
        <f>IF(AZ182=3,G182,0)</f>
        <v>0</v>
      </c>
      <c r="BD182" s="119">
        <f>IF(AZ182=4,G182,0)</f>
        <v>0</v>
      </c>
      <c r="BE182" s="119">
        <f>IF(AZ182=5,G182,0)</f>
        <v>0</v>
      </c>
      <c r="CA182" s="145">
        <v>1</v>
      </c>
      <c r="CB182" s="145">
        <v>7</v>
      </c>
      <c r="CZ182" s="119">
        <v>0</v>
      </c>
    </row>
    <row r="183" spans="1:104" x14ac:dyDescent="0.2">
      <c r="A183" s="146"/>
      <c r="B183" s="148"/>
      <c r="C183" s="199" t="s">
        <v>341</v>
      </c>
      <c r="D183" s="200"/>
      <c r="E183" s="149">
        <v>120.514</v>
      </c>
      <c r="F183" s="172"/>
      <c r="G183" s="150"/>
      <c r="M183" s="147" t="s">
        <v>341</v>
      </c>
      <c r="O183" s="138"/>
    </row>
    <row r="184" spans="1:104" ht="22.5" x14ac:dyDescent="0.2">
      <c r="A184" s="139">
        <v>98</v>
      </c>
      <c r="B184" s="140" t="s">
        <v>342</v>
      </c>
      <c r="C184" s="141" t="s">
        <v>343</v>
      </c>
      <c r="D184" s="142" t="s">
        <v>85</v>
      </c>
      <c r="E184" s="143">
        <v>12</v>
      </c>
      <c r="F184" s="171"/>
      <c r="G184" s="144">
        <f>E184*F184</f>
        <v>0</v>
      </c>
      <c r="O184" s="138">
        <v>2</v>
      </c>
      <c r="AA184" s="119">
        <v>12</v>
      </c>
      <c r="AB184" s="119">
        <v>0</v>
      </c>
      <c r="AC184" s="119">
        <v>31</v>
      </c>
      <c r="AZ184" s="119">
        <v>2</v>
      </c>
      <c r="BA184" s="119">
        <f>IF(AZ184=1,G184,0)</f>
        <v>0</v>
      </c>
      <c r="BB184" s="119">
        <f>IF(AZ184=2,G184,0)</f>
        <v>0</v>
      </c>
      <c r="BC184" s="119">
        <f>IF(AZ184=3,G184,0)</f>
        <v>0</v>
      </c>
      <c r="BD184" s="119">
        <f>IF(AZ184=4,G184,0)</f>
        <v>0</v>
      </c>
      <c r="BE184" s="119">
        <f>IF(AZ184=5,G184,0)</f>
        <v>0</v>
      </c>
      <c r="CA184" s="145">
        <v>12</v>
      </c>
      <c r="CB184" s="145">
        <v>0</v>
      </c>
      <c r="CZ184" s="119">
        <v>9.8499999999999994E-3</v>
      </c>
    </row>
    <row r="185" spans="1:104" x14ac:dyDescent="0.2">
      <c r="A185" s="139">
        <v>99</v>
      </c>
      <c r="B185" s="140" t="s">
        <v>344</v>
      </c>
      <c r="C185" s="141" t="s">
        <v>482</v>
      </c>
      <c r="D185" s="142" t="s">
        <v>89</v>
      </c>
      <c r="E185" s="143">
        <v>132.56540000000001</v>
      </c>
      <c r="F185" s="171"/>
      <c r="G185" s="144">
        <f>E185*F185</f>
        <v>0</v>
      </c>
      <c r="O185" s="138">
        <v>2</v>
      </c>
      <c r="AA185" s="119">
        <v>3</v>
      </c>
      <c r="AB185" s="119">
        <v>0</v>
      </c>
      <c r="AC185" s="119">
        <v>59660</v>
      </c>
      <c r="AZ185" s="119">
        <v>2</v>
      </c>
      <c r="BA185" s="119">
        <f>IF(AZ185=1,G185,0)</f>
        <v>0</v>
      </c>
      <c r="BB185" s="119">
        <f>IF(AZ185=2,G185,0)</f>
        <v>0</v>
      </c>
      <c r="BC185" s="119">
        <f>IF(AZ185=3,G185,0)</f>
        <v>0</v>
      </c>
      <c r="BD185" s="119">
        <f>IF(AZ185=4,G185,0)</f>
        <v>0</v>
      </c>
      <c r="BE185" s="119">
        <f>IF(AZ185=5,G185,0)</f>
        <v>0</v>
      </c>
      <c r="CA185" s="145">
        <v>3</v>
      </c>
      <c r="CB185" s="145">
        <v>0</v>
      </c>
      <c r="CZ185" s="119">
        <v>2.5999999999999999E-3</v>
      </c>
    </row>
    <row r="186" spans="1:104" x14ac:dyDescent="0.2">
      <c r="A186" s="146"/>
      <c r="B186" s="148"/>
      <c r="C186" s="199" t="s">
        <v>345</v>
      </c>
      <c r="D186" s="200"/>
      <c r="E186" s="149">
        <v>0</v>
      </c>
      <c r="F186" s="172"/>
      <c r="G186" s="150"/>
      <c r="M186" s="147" t="s">
        <v>345</v>
      </c>
      <c r="O186" s="138"/>
    </row>
    <row r="187" spans="1:104" x14ac:dyDescent="0.2">
      <c r="A187" s="146"/>
      <c r="B187" s="148"/>
      <c r="C187" s="199" t="s">
        <v>346</v>
      </c>
      <c r="D187" s="200"/>
      <c r="E187" s="149">
        <v>120.514</v>
      </c>
      <c r="F187" s="172"/>
      <c r="G187" s="150"/>
      <c r="M187" s="147" t="s">
        <v>346</v>
      </c>
      <c r="O187" s="138"/>
    </row>
    <row r="188" spans="1:104" x14ac:dyDescent="0.2">
      <c r="A188" s="146"/>
      <c r="B188" s="148"/>
      <c r="C188" s="199" t="s">
        <v>347</v>
      </c>
      <c r="D188" s="200"/>
      <c r="E188" s="149">
        <v>12.051399999999999</v>
      </c>
      <c r="F188" s="172"/>
      <c r="G188" s="150"/>
      <c r="M188" s="147" t="s">
        <v>347</v>
      </c>
      <c r="O188" s="138"/>
    </row>
    <row r="189" spans="1:104" x14ac:dyDescent="0.2">
      <c r="A189" s="139">
        <v>100</v>
      </c>
      <c r="B189" s="140" t="s">
        <v>348</v>
      </c>
      <c r="C189" s="141" t="s">
        <v>349</v>
      </c>
      <c r="D189" s="142" t="s">
        <v>108</v>
      </c>
      <c r="E189" s="143">
        <v>4.1116899800000004</v>
      </c>
      <c r="F189" s="171"/>
      <c r="G189" s="144">
        <f t="shared" ref="G189:G198" si="24">E189*F189</f>
        <v>0</v>
      </c>
      <c r="O189" s="138">
        <v>2</v>
      </c>
      <c r="AA189" s="119">
        <v>7</v>
      </c>
      <c r="AB189" s="119">
        <v>1001</v>
      </c>
      <c r="AC189" s="119">
        <v>5</v>
      </c>
      <c r="AZ189" s="119">
        <v>2</v>
      </c>
      <c r="BA189" s="119">
        <f t="shared" ref="BA189:BA198" si="25">IF(AZ189=1,G189,0)</f>
        <v>0</v>
      </c>
      <c r="BB189" s="119">
        <f t="shared" ref="BB189:BB198" si="26">IF(AZ189=2,G189,0)</f>
        <v>0</v>
      </c>
      <c r="BC189" s="119">
        <f t="shared" ref="BC189:BC198" si="27">IF(AZ189=3,G189,0)</f>
        <v>0</v>
      </c>
      <c r="BD189" s="119">
        <f t="shared" ref="BD189:BD198" si="28">IF(AZ189=4,G189,0)</f>
        <v>0</v>
      </c>
      <c r="BE189" s="119">
        <f t="shared" ref="BE189:BE198" si="29">IF(AZ189=5,G189,0)</f>
        <v>0</v>
      </c>
      <c r="CA189" s="145">
        <v>7</v>
      </c>
      <c r="CB189" s="145">
        <v>1001</v>
      </c>
      <c r="CZ189" s="119">
        <v>0</v>
      </c>
    </row>
    <row r="190" spans="1:104" x14ac:dyDescent="0.2">
      <c r="A190" s="139">
        <v>101</v>
      </c>
      <c r="B190" s="140" t="s">
        <v>193</v>
      </c>
      <c r="C190" s="141" t="s">
        <v>194</v>
      </c>
      <c r="D190" s="142" t="s">
        <v>108</v>
      </c>
      <c r="E190" s="143">
        <v>1.6952935659999999</v>
      </c>
      <c r="F190" s="171"/>
      <c r="G190" s="144">
        <f t="shared" si="24"/>
        <v>0</v>
      </c>
      <c r="O190" s="138">
        <v>2</v>
      </c>
      <c r="AA190" s="119">
        <v>8</v>
      </c>
      <c r="AB190" s="119">
        <v>0</v>
      </c>
      <c r="AC190" s="119">
        <v>3</v>
      </c>
      <c r="AZ190" s="119">
        <v>2</v>
      </c>
      <c r="BA190" s="119">
        <f t="shared" si="25"/>
        <v>0</v>
      </c>
      <c r="BB190" s="119">
        <f t="shared" si="26"/>
        <v>0</v>
      </c>
      <c r="BC190" s="119">
        <f t="shared" si="27"/>
        <v>0</v>
      </c>
      <c r="BD190" s="119">
        <f t="shared" si="28"/>
        <v>0</v>
      </c>
      <c r="BE190" s="119">
        <f t="shared" si="29"/>
        <v>0</v>
      </c>
      <c r="CA190" s="145">
        <v>8</v>
      </c>
      <c r="CB190" s="145">
        <v>0</v>
      </c>
      <c r="CZ190" s="119">
        <v>0</v>
      </c>
    </row>
    <row r="191" spans="1:104" x14ac:dyDescent="0.2">
      <c r="A191" s="139">
        <v>102</v>
      </c>
      <c r="B191" s="140" t="s">
        <v>195</v>
      </c>
      <c r="C191" s="141" t="s">
        <v>196</v>
      </c>
      <c r="D191" s="142" t="s">
        <v>108</v>
      </c>
      <c r="E191" s="143">
        <v>3.3905871319999998</v>
      </c>
      <c r="F191" s="171"/>
      <c r="G191" s="144">
        <f t="shared" si="24"/>
        <v>0</v>
      </c>
      <c r="O191" s="138">
        <v>2</v>
      </c>
      <c r="AA191" s="119">
        <v>8</v>
      </c>
      <c r="AB191" s="119">
        <v>0</v>
      </c>
      <c r="AC191" s="119">
        <v>3</v>
      </c>
      <c r="AZ191" s="119">
        <v>2</v>
      </c>
      <c r="BA191" s="119">
        <f t="shared" si="25"/>
        <v>0</v>
      </c>
      <c r="BB191" s="119">
        <f t="shared" si="26"/>
        <v>0</v>
      </c>
      <c r="BC191" s="119">
        <f t="shared" si="27"/>
        <v>0</v>
      </c>
      <c r="BD191" s="119">
        <f t="shared" si="28"/>
        <v>0</v>
      </c>
      <c r="BE191" s="119">
        <f t="shared" si="29"/>
        <v>0</v>
      </c>
      <c r="CA191" s="145">
        <v>8</v>
      </c>
      <c r="CB191" s="145">
        <v>0</v>
      </c>
      <c r="CZ191" s="119">
        <v>0</v>
      </c>
    </row>
    <row r="192" spans="1:104" x14ac:dyDescent="0.2">
      <c r="A192" s="139">
        <v>103</v>
      </c>
      <c r="B192" s="140" t="s">
        <v>197</v>
      </c>
      <c r="C192" s="141" t="s">
        <v>198</v>
      </c>
      <c r="D192" s="142" t="s">
        <v>108</v>
      </c>
      <c r="E192" s="143">
        <v>1.6952935659999999</v>
      </c>
      <c r="F192" s="171"/>
      <c r="G192" s="144">
        <f t="shared" si="24"/>
        <v>0</v>
      </c>
      <c r="O192" s="138">
        <v>2</v>
      </c>
      <c r="AA192" s="119">
        <v>8</v>
      </c>
      <c r="AB192" s="119">
        <v>0</v>
      </c>
      <c r="AC192" s="119">
        <v>3</v>
      </c>
      <c r="AZ192" s="119">
        <v>2</v>
      </c>
      <c r="BA192" s="119">
        <f t="shared" si="25"/>
        <v>0</v>
      </c>
      <c r="BB192" s="119">
        <f t="shared" si="26"/>
        <v>0</v>
      </c>
      <c r="BC192" s="119">
        <f t="shared" si="27"/>
        <v>0</v>
      </c>
      <c r="BD192" s="119">
        <f t="shared" si="28"/>
        <v>0</v>
      </c>
      <c r="BE192" s="119">
        <f t="shared" si="29"/>
        <v>0</v>
      </c>
      <c r="CA192" s="145">
        <v>8</v>
      </c>
      <c r="CB192" s="145">
        <v>0</v>
      </c>
      <c r="CZ192" s="119">
        <v>0</v>
      </c>
    </row>
    <row r="193" spans="1:104" x14ac:dyDescent="0.2">
      <c r="A193" s="139">
        <v>104</v>
      </c>
      <c r="B193" s="140" t="s">
        <v>199</v>
      </c>
      <c r="C193" s="141" t="s">
        <v>200</v>
      </c>
      <c r="D193" s="142" t="s">
        <v>108</v>
      </c>
      <c r="E193" s="143">
        <v>15.257642093999999</v>
      </c>
      <c r="F193" s="171"/>
      <c r="G193" s="144">
        <f t="shared" si="24"/>
        <v>0</v>
      </c>
      <c r="O193" s="138">
        <v>2</v>
      </c>
      <c r="AA193" s="119">
        <v>8</v>
      </c>
      <c r="AB193" s="119">
        <v>0</v>
      </c>
      <c r="AC193" s="119">
        <v>3</v>
      </c>
      <c r="AZ193" s="119">
        <v>2</v>
      </c>
      <c r="BA193" s="119">
        <f t="shared" si="25"/>
        <v>0</v>
      </c>
      <c r="BB193" s="119">
        <f t="shared" si="26"/>
        <v>0</v>
      </c>
      <c r="BC193" s="119">
        <f t="shared" si="27"/>
        <v>0</v>
      </c>
      <c r="BD193" s="119">
        <f t="shared" si="28"/>
        <v>0</v>
      </c>
      <c r="BE193" s="119">
        <f t="shared" si="29"/>
        <v>0</v>
      </c>
      <c r="CA193" s="145">
        <v>8</v>
      </c>
      <c r="CB193" s="145">
        <v>0</v>
      </c>
      <c r="CZ193" s="119">
        <v>0</v>
      </c>
    </row>
    <row r="194" spans="1:104" x14ac:dyDescent="0.2">
      <c r="A194" s="139">
        <v>105</v>
      </c>
      <c r="B194" s="140" t="s">
        <v>201</v>
      </c>
      <c r="C194" s="141" t="s">
        <v>202</v>
      </c>
      <c r="D194" s="142" t="s">
        <v>108</v>
      </c>
      <c r="E194" s="143">
        <v>1.6952935659999999</v>
      </c>
      <c r="F194" s="171"/>
      <c r="G194" s="144">
        <f t="shared" si="24"/>
        <v>0</v>
      </c>
      <c r="O194" s="138">
        <v>2</v>
      </c>
      <c r="AA194" s="119">
        <v>8</v>
      </c>
      <c r="AB194" s="119">
        <v>0</v>
      </c>
      <c r="AC194" s="119">
        <v>3</v>
      </c>
      <c r="AZ194" s="119">
        <v>2</v>
      </c>
      <c r="BA194" s="119">
        <f t="shared" si="25"/>
        <v>0</v>
      </c>
      <c r="BB194" s="119">
        <f t="shared" si="26"/>
        <v>0</v>
      </c>
      <c r="BC194" s="119">
        <f t="shared" si="27"/>
        <v>0</v>
      </c>
      <c r="BD194" s="119">
        <f t="shared" si="28"/>
        <v>0</v>
      </c>
      <c r="BE194" s="119">
        <f t="shared" si="29"/>
        <v>0</v>
      </c>
      <c r="CA194" s="145">
        <v>8</v>
      </c>
      <c r="CB194" s="145">
        <v>0</v>
      </c>
      <c r="CZ194" s="119">
        <v>0</v>
      </c>
    </row>
    <row r="195" spans="1:104" x14ac:dyDescent="0.2">
      <c r="A195" s="139">
        <v>106</v>
      </c>
      <c r="B195" s="140" t="s">
        <v>203</v>
      </c>
      <c r="C195" s="141" t="s">
        <v>204</v>
      </c>
      <c r="D195" s="142" t="s">
        <v>108</v>
      </c>
      <c r="E195" s="143">
        <v>8.4764678300000007</v>
      </c>
      <c r="F195" s="171"/>
      <c r="G195" s="144">
        <f t="shared" si="24"/>
        <v>0</v>
      </c>
      <c r="O195" s="138">
        <v>2</v>
      </c>
      <c r="AA195" s="119">
        <v>8</v>
      </c>
      <c r="AB195" s="119">
        <v>0</v>
      </c>
      <c r="AC195" s="119">
        <v>3</v>
      </c>
      <c r="AZ195" s="119">
        <v>2</v>
      </c>
      <c r="BA195" s="119">
        <f t="shared" si="25"/>
        <v>0</v>
      </c>
      <c r="BB195" s="119">
        <f t="shared" si="26"/>
        <v>0</v>
      </c>
      <c r="BC195" s="119">
        <f t="shared" si="27"/>
        <v>0</v>
      </c>
      <c r="BD195" s="119">
        <f t="shared" si="28"/>
        <v>0</v>
      </c>
      <c r="BE195" s="119">
        <f t="shared" si="29"/>
        <v>0</v>
      </c>
      <c r="CA195" s="145">
        <v>8</v>
      </c>
      <c r="CB195" s="145">
        <v>0</v>
      </c>
      <c r="CZ195" s="119">
        <v>0</v>
      </c>
    </row>
    <row r="196" spans="1:104" x14ac:dyDescent="0.2">
      <c r="A196" s="139">
        <v>107</v>
      </c>
      <c r="B196" s="140" t="s">
        <v>205</v>
      </c>
      <c r="C196" s="141" t="s">
        <v>206</v>
      </c>
      <c r="D196" s="142" t="s">
        <v>108</v>
      </c>
      <c r="E196" s="143">
        <v>1.6952935659999999</v>
      </c>
      <c r="F196" s="171"/>
      <c r="G196" s="144">
        <f t="shared" si="24"/>
        <v>0</v>
      </c>
      <c r="O196" s="138">
        <v>2</v>
      </c>
      <c r="AA196" s="119">
        <v>8</v>
      </c>
      <c r="AB196" s="119">
        <v>0</v>
      </c>
      <c r="AC196" s="119">
        <v>3</v>
      </c>
      <c r="AZ196" s="119">
        <v>2</v>
      </c>
      <c r="BA196" s="119">
        <f t="shared" si="25"/>
        <v>0</v>
      </c>
      <c r="BB196" s="119">
        <f t="shared" si="26"/>
        <v>0</v>
      </c>
      <c r="BC196" s="119">
        <f t="shared" si="27"/>
        <v>0</v>
      </c>
      <c r="BD196" s="119">
        <f t="shared" si="28"/>
        <v>0</v>
      </c>
      <c r="BE196" s="119">
        <f t="shared" si="29"/>
        <v>0</v>
      </c>
      <c r="CA196" s="145">
        <v>8</v>
      </c>
      <c r="CB196" s="145">
        <v>0</v>
      </c>
      <c r="CZ196" s="119">
        <v>0</v>
      </c>
    </row>
    <row r="197" spans="1:104" x14ac:dyDescent="0.2">
      <c r="A197" s="139">
        <v>108</v>
      </c>
      <c r="B197" s="140" t="s">
        <v>207</v>
      </c>
      <c r="C197" s="141" t="s">
        <v>208</v>
      </c>
      <c r="D197" s="142" t="s">
        <v>108</v>
      </c>
      <c r="E197" s="143">
        <v>1.6952935659999999</v>
      </c>
      <c r="F197" s="171"/>
      <c r="G197" s="144">
        <f t="shared" si="24"/>
        <v>0</v>
      </c>
      <c r="O197" s="138">
        <v>2</v>
      </c>
      <c r="AA197" s="119">
        <v>8</v>
      </c>
      <c r="AB197" s="119">
        <v>0</v>
      </c>
      <c r="AC197" s="119">
        <v>3</v>
      </c>
      <c r="AZ197" s="119">
        <v>2</v>
      </c>
      <c r="BA197" s="119">
        <f t="shared" si="25"/>
        <v>0</v>
      </c>
      <c r="BB197" s="119">
        <f t="shared" si="26"/>
        <v>0</v>
      </c>
      <c r="BC197" s="119">
        <f t="shared" si="27"/>
        <v>0</v>
      </c>
      <c r="BD197" s="119">
        <f t="shared" si="28"/>
        <v>0</v>
      </c>
      <c r="BE197" s="119">
        <f t="shared" si="29"/>
        <v>0</v>
      </c>
      <c r="CA197" s="145">
        <v>8</v>
      </c>
      <c r="CB197" s="145">
        <v>0</v>
      </c>
      <c r="CZ197" s="119">
        <v>0</v>
      </c>
    </row>
    <row r="198" spans="1:104" x14ac:dyDescent="0.2">
      <c r="A198" s="139">
        <v>109</v>
      </c>
      <c r="B198" s="140" t="s">
        <v>350</v>
      </c>
      <c r="C198" s="141" t="s">
        <v>351</v>
      </c>
      <c r="D198" s="142" t="s">
        <v>108</v>
      </c>
      <c r="E198" s="143">
        <v>1.6952935659999999</v>
      </c>
      <c r="F198" s="171"/>
      <c r="G198" s="144">
        <f t="shared" si="24"/>
        <v>0</v>
      </c>
      <c r="O198" s="138">
        <v>2</v>
      </c>
      <c r="AA198" s="119">
        <v>8</v>
      </c>
      <c r="AB198" s="119">
        <v>0</v>
      </c>
      <c r="AC198" s="119">
        <v>3</v>
      </c>
      <c r="AZ198" s="119">
        <v>2</v>
      </c>
      <c r="BA198" s="119">
        <f t="shared" si="25"/>
        <v>0</v>
      </c>
      <c r="BB198" s="119">
        <f t="shared" si="26"/>
        <v>0</v>
      </c>
      <c r="BC198" s="119">
        <f t="shared" si="27"/>
        <v>0</v>
      </c>
      <c r="BD198" s="119">
        <f t="shared" si="28"/>
        <v>0</v>
      </c>
      <c r="BE198" s="119">
        <f t="shared" si="29"/>
        <v>0</v>
      </c>
      <c r="CA198" s="145">
        <v>8</v>
      </c>
      <c r="CB198" s="145">
        <v>0</v>
      </c>
      <c r="CZ198" s="119">
        <v>0</v>
      </c>
    </row>
    <row r="199" spans="1:104" x14ac:dyDescent="0.2">
      <c r="A199" s="151"/>
      <c r="B199" s="152" t="s">
        <v>75</v>
      </c>
      <c r="C199" s="153" t="str">
        <f>CONCATENATE(B156," ",C156)</f>
        <v>764 Konstrukce klempířské</v>
      </c>
      <c r="D199" s="154"/>
      <c r="E199" s="155"/>
      <c r="F199" s="173"/>
      <c r="G199" s="156">
        <f>SUM(G156:G198)</f>
        <v>0</v>
      </c>
      <c r="O199" s="138">
        <v>4</v>
      </c>
      <c r="BA199" s="157">
        <f>SUM(BA156:BA198)</f>
        <v>0</v>
      </c>
      <c r="BB199" s="157">
        <f>SUM(BB156:BB198)</f>
        <v>0</v>
      </c>
      <c r="BC199" s="157">
        <f>SUM(BC156:BC198)</f>
        <v>0</v>
      </c>
      <c r="BD199" s="157">
        <f>SUM(BD156:BD198)</f>
        <v>0</v>
      </c>
      <c r="BE199" s="157">
        <f>SUM(BE156:BE198)</f>
        <v>0</v>
      </c>
    </row>
    <row r="200" spans="1:104" x14ac:dyDescent="0.2">
      <c r="A200" s="132" t="s">
        <v>74</v>
      </c>
      <c r="B200" s="133" t="s">
        <v>352</v>
      </c>
      <c r="C200" s="134" t="s">
        <v>353</v>
      </c>
      <c r="D200" s="135"/>
      <c r="E200" s="136"/>
      <c r="F200" s="174"/>
      <c r="G200" s="137"/>
      <c r="O200" s="138">
        <v>1</v>
      </c>
    </row>
    <row r="201" spans="1:104" x14ac:dyDescent="0.2">
      <c r="A201" s="139">
        <v>110</v>
      </c>
      <c r="B201" s="140" t="s">
        <v>354</v>
      </c>
      <c r="C201" s="141" t="s">
        <v>355</v>
      </c>
      <c r="D201" s="142" t="s">
        <v>89</v>
      </c>
      <c r="E201" s="143">
        <v>1000.168</v>
      </c>
      <c r="F201" s="171"/>
      <c r="G201" s="144">
        <f t="shared" ref="G201:G207" si="30">E201*F201</f>
        <v>0</v>
      </c>
      <c r="O201" s="138">
        <v>2</v>
      </c>
      <c r="AA201" s="119">
        <v>1</v>
      </c>
      <c r="AB201" s="119">
        <v>7</v>
      </c>
      <c r="AC201" s="119">
        <v>7</v>
      </c>
      <c r="AZ201" s="119">
        <v>2</v>
      </c>
      <c r="BA201" s="119">
        <f t="shared" ref="BA201:BA207" si="31">IF(AZ201=1,G201,0)</f>
        <v>0</v>
      </c>
      <c r="BB201" s="119">
        <f t="shared" ref="BB201:BB207" si="32">IF(AZ201=2,G201,0)</f>
        <v>0</v>
      </c>
      <c r="BC201" s="119">
        <f t="shared" ref="BC201:BC207" si="33">IF(AZ201=3,G201,0)</f>
        <v>0</v>
      </c>
      <c r="BD201" s="119">
        <f t="shared" ref="BD201:BD207" si="34">IF(AZ201=4,G201,0)</f>
        <v>0</v>
      </c>
      <c r="BE201" s="119">
        <f t="shared" ref="BE201:BE207" si="35">IF(AZ201=5,G201,0)</f>
        <v>0</v>
      </c>
      <c r="CA201" s="145">
        <v>1</v>
      </c>
      <c r="CB201" s="145">
        <v>7</v>
      </c>
      <c r="CZ201" s="119">
        <v>0</v>
      </c>
    </row>
    <row r="202" spans="1:104" ht="22.5" x14ac:dyDescent="0.2">
      <c r="A202" s="139">
        <v>111</v>
      </c>
      <c r="B202" s="140" t="s">
        <v>356</v>
      </c>
      <c r="C202" s="141" t="s">
        <v>357</v>
      </c>
      <c r="D202" s="142" t="s">
        <v>89</v>
      </c>
      <c r="E202" s="143">
        <v>1000.168</v>
      </c>
      <c r="F202" s="171"/>
      <c r="G202" s="144">
        <f t="shared" si="30"/>
        <v>0</v>
      </c>
      <c r="O202" s="138">
        <v>2</v>
      </c>
      <c r="AA202" s="119">
        <v>1</v>
      </c>
      <c r="AB202" s="119">
        <v>7</v>
      </c>
      <c r="AC202" s="119">
        <v>7</v>
      </c>
      <c r="AZ202" s="119">
        <v>2</v>
      </c>
      <c r="BA202" s="119">
        <f t="shared" si="31"/>
        <v>0</v>
      </c>
      <c r="BB202" s="119">
        <f t="shared" si="32"/>
        <v>0</v>
      </c>
      <c r="BC202" s="119">
        <f t="shared" si="33"/>
        <v>0</v>
      </c>
      <c r="BD202" s="119">
        <f t="shared" si="34"/>
        <v>0</v>
      </c>
      <c r="BE202" s="119">
        <f t="shared" si="35"/>
        <v>0</v>
      </c>
      <c r="CA202" s="145">
        <v>1</v>
      </c>
      <c r="CB202" s="145">
        <v>7</v>
      </c>
      <c r="CZ202" s="119">
        <v>1.417E-2</v>
      </c>
    </row>
    <row r="203" spans="1:104" x14ac:dyDescent="0.2">
      <c r="A203" s="139">
        <v>112</v>
      </c>
      <c r="B203" s="140" t="s">
        <v>358</v>
      </c>
      <c r="C203" s="141" t="s">
        <v>359</v>
      </c>
      <c r="D203" s="142" t="s">
        <v>89</v>
      </c>
      <c r="E203" s="143">
        <v>1000.168</v>
      </c>
      <c r="F203" s="171"/>
      <c r="G203" s="144">
        <f t="shared" si="30"/>
        <v>0</v>
      </c>
      <c r="O203" s="138">
        <v>2</v>
      </c>
      <c r="AA203" s="119">
        <v>1</v>
      </c>
      <c r="AB203" s="119">
        <v>7</v>
      </c>
      <c r="AC203" s="119">
        <v>7</v>
      </c>
      <c r="AZ203" s="119">
        <v>2</v>
      </c>
      <c r="BA203" s="119">
        <f t="shared" si="31"/>
        <v>0</v>
      </c>
      <c r="BB203" s="119">
        <f t="shared" si="32"/>
        <v>0</v>
      </c>
      <c r="BC203" s="119">
        <f t="shared" si="33"/>
        <v>0</v>
      </c>
      <c r="BD203" s="119">
        <f t="shared" si="34"/>
        <v>0</v>
      </c>
      <c r="BE203" s="119">
        <f t="shared" si="35"/>
        <v>0</v>
      </c>
      <c r="CA203" s="145">
        <v>1</v>
      </c>
      <c r="CB203" s="145">
        <v>7</v>
      </c>
      <c r="CZ203" s="119">
        <v>0</v>
      </c>
    </row>
    <row r="204" spans="1:104" x14ac:dyDescent="0.2">
      <c r="A204" s="139">
        <v>113</v>
      </c>
      <c r="B204" s="140" t="s">
        <v>360</v>
      </c>
      <c r="C204" s="141" t="s">
        <v>361</v>
      </c>
      <c r="D204" s="142" t="s">
        <v>152</v>
      </c>
      <c r="E204" s="143">
        <v>124.21</v>
      </c>
      <c r="F204" s="171"/>
      <c r="G204" s="144">
        <f t="shared" si="30"/>
        <v>0</v>
      </c>
      <c r="O204" s="138">
        <v>2</v>
      </c>
      <c r="AA204" s="119">
        <v>1</v>
      </c>
      <c r="AB204" s="119">
        <v>7</v>
      </c>
      <c r="AC204" s="119">
        <v>7</v>
      </c>
      <c r="AZ204" s="119">
        <v>2</v>
      </c>
      <c r="BA204" s="119">
        <f t="shared" si="31"/>
        <v>0</v>
      </c>
      <c r="BB204" s="119">
        <f t="shared" si="32"/>
        <v>0</v>
      </c>
      <c r="BC204" s="119">
        <f t="shared" si="33"/>
        <v>0</v>
      </c>
      <c r="BD204" s="119">
        <f t="shared" si="34"/>
        <v>0</v>
      </c>
      <c r="BE204" s="119">
        <f t="shared" si="35"/>
        <v>0</v>
      </c>
      <c r="CA204" s="145">
        <v>1</v>
      </c>
      <c r="CB204" s="145">
        <v>7</v>
      </c>
      <c r="CZ204" s="119">
        <v>3.0699999999999998E-3</v>
      </c>
    </row>
    <row r="205" spans="1:104" ht="22.5" x14ac:dyDescent="0.2">
      <c r="A205" s="139">
        <v>114</v>
      </c>
      <c r="B205" s="140" t="s">
        <v>362</v>
      </c>
      <c r="C205" s="141" t="s">
        <v>363</v>
      </c>
      <c r="D205" s="142" t="s">
        <v>152</v>
      </c>
      <c r="E205" s="143">
        <v>82.73</v>
      </c>
      <c r="F205" s="171"/>
      <c r="G205" s="144">
        <f t="shared" si="30"/>
        <v>0</v>
      </c>
      <c r="O205" s="138">
        <v>2</v>
      </c>
      <c r="AA205" s="119">
        <v>1</v>
      </c>
      <c r="AB205" s="119">
        <v>7</v>
      </c>
      <c r="AC205" s="119">
        <v>7</v>
      </c>
      <c r="AZ205" s="119">
        <v>2</v>
      </c>
      <c r="BA205" s="119">
        <f t="shared" si="31"/>
        <v>0</v>
      </c>
      <c r="BB205" s="119">
        <f t="shared" si="32"/>
        <v>0</v>
      </c>
      <c r="BC205" s="119">
        <f t="shared" si="33"/>
        <v>0</v>
      </c>
      <c r="BD205" s="119">
        <f t="shared" si="34"/>
        <v>0</v>
      </c>
      <c r="BE205" s="119">
        <f t="shared" si="35"/>
        <v>0</v>
      </c>
      <c r="CA205" s="145">
        <v>1</v>
      </c>
      <c r="CB205" s="145">
        <v>7</v>
      </c>
      <c r="CZ205" s="119">
        <v>2.5600000000000002E-3</v>
      </c>
    </row>
    <row r="206" spans="1:104" ht="22.5" x14ac:dyDescent="0.2">
      <c r="A206" s="139">
        <v>115</v>
      </c>
      <c r="B206" s="140" t="s">
        <v>364</v>
      </c>
      <c r="C206" s="141" t="s">
        <v>365</v>
      </c>
      <c r="D206" s="142" t="s">
        <v>152</v>
      </c>
      <c r="E206" s="143">
        <v>19.47</v>
      </c>
      <c r="F206" s="171"/>
      <c r="G206" s="144">
        <f t="shared" si="30"/>
        <v>0</v>
      </c>
      <c r="O206" s="138">
        <v>2</v>
      </c>
      <c r="AA206" s="119">
        <v>1</v>
      </c>
      <c r="AB206" s="119">
        <v>7</v>
      </c>
      <c r="AC206" s="119">
        <v>7</v>
      </c>
      <c r="AZ206" s="119">
        <v>2</v>
      </c>
      <c r="BA206" s="119">
        <f t="shared" si="31"/>
        <v>0</v>
      </c>
      <c r="BB206" s="119">
        <f t="shared" si="32"/>
        <v>0</v>
      </c>
      <c r="BC206" s="119">
        <f t="shared" si="33"/>
        <v>0</v>
      </c>
      <c r="BD206" s="119">
        <f t="shared" si="34"/>
        <v>0</v>
      </c>
      <c r="BE206" s="119">
        <f t="shared" si="35"/>
        <v>0</v>
      </c>
      <c r="CA206" s="145">
        <v>1</v>
      </c>
      <c r="CB206" s="145">
        <v>7</v>
      </c>
      <c r="CZ206" s="119">
        <v>3.5599999999999998E-3</v>
      </c>
    </row>
    <row r="207" spans="1:104" x14ac:dyDescent="0.2">
      <c r="A207" s="139">
        <v>116</v>
      </c>
      <c r="B207" s="140" t="s">
        <v>366</v>
      </c>
      <c r="C207" s="141" t="s">
        <v>367</v>
      </c>
      <c r="D207" s="142" t="s">
        <v>152</v>
      </c>
      <c r="E207" s="143">
        <v>102.2</v>
      </c>
      <c r="F207" s="171"/>
      <c r="G207" s="144">
        <f t="shared" si="30"/>
        <v>0</v>
      </c>
      <c r="O207" s="138">
        <v>2</v>
      </c>
      <c r="AA207" s="119">
        <v>1</v>
      </c>
      <c r="AB207" s="119">
        <v>7</v>
      </c>
      <c r="AC207" s="119">
        <v>7</v>
      </c>
      <c r="AZ207" s="119">
        <v>2</v>
      </c>
      <c r="BA207" s="119">
        <f t="shared" si="31"/>
        <v>0</v>
      </c>
      <c r="BB207" s="119">
        <f t="shared" si="32"/>
        <v>0</v>
      </c>
      <c r="BC207" s="119">
        <f t="shared" si="33"/>
        <v>0</v>
      </c>
      <c r="BD207" s="119">
        <f t="shared" si="34"/>
        <v>0</v>
      </c>
      <c r="BE207" s="119">
        <f t="shared" si="35"/>
        <v>0</v>
      </c>
      <c r="CA207" s="145">
        <v>1</v>
      </c>
      <c r="CB207" s="145">
        <v>7</v>
      </c>
      <c r="CZ207" s="119">
        <v>0</v>
      </c>
    </row>
    <row r="208" spans="1:104" x14ac:dyDescent="0.2">
      <c r="A208" s="146"/>
      <c r="B208" s="148"/>
      <c r="C208" s="199" t="s">
        <v>368</v>
      </c>
      <c r="D208" s="200"/>
      <c r="E208" s="149">
        <v>102.2</v>
      </c>
      <c r="F208" s="172"/>
      <c r="G208" s="150"/>
      <c r="M208" s="147" t="s">
        <v>368</v>
      </c>
      <c r="O208" s="138"/>
    </row>
    <row r="209" spans="1:104" x14ac:dyDescent="0.2">
      <c r="A209" s="139">
        <v>117</v>
      </c>
      <c r="B209" s="140" t="s">
        <v>369</v>
      </c>
      <c r="C209" s="141" t="s">
        <v>370</v>
      </c>
      <c r="D209" s="142" t="s">
        <v>152</v>
      </c>
      <c r="E209" s="143">
        <v>99.343999999999994</v>
      </c>
      <c r="F209" s="171"/>
      <c r="G209" s="144">
        <f>E209*F209</f>
        <v>0</v>
      </c>
      <c r="O209" s="138">
        <v>2</v>
      </c>
      <c r="AA209" s="119">
        <v>1</v>
      </c>
      <c r="AB209" s="119">
        <v>7</v>
      </c>
      <c r="AC209" s="119">
        <v>7</v>
      </c>
      <c r="AZ209" s="119">
        <v>2</v>
      </c>
      <c r="BA209" s="119">
        <f>IF(AZ209=1,G209,0)</f>
        <v>0</v>
      </c>
      <c r="BB209" s="119">
        <f>IF(AZ209=2,G209,0)</f>
        <v>0</v>
      </c>
      <c r="BC209" s="119">
        <f>IF(AZ209=3,G209,0)</f>
        <v>0</v>
      </c>
      <c r="BD209" s="119">
        <f>IF(AZ209=4,G209,0)</f>
        <v>0</v>
      </c>
      <c r="BE209" s="119">
        <f>IF(AZ209=5,G209,0)</f>
        <v>0</v>
      </c>
      <c r="CA209" s="145">
        <v>1</v>
      </c>
      <c r="CB209" s="145">
        <v>7</v>
      </c>
      <c r="CZ209" s="119">
        <v>0</v>
      </c>
    </row>
    <row r="210" spans="1:104" x14ac:dyDescent="0.2">
      <c r="A210" s="146"/>
      <c r="B210" s="148"/>
      <c r="C210" s="199" t="s">
        <v>371</v>
      </c>
      <c r="D210" s="200"/>
      <c r="E210" s="149">
        <v>47</v>
      </c>
      <c r="F210" s="172"/>
      <c r="G210" s="150"/>
      <c r="M210" s="147" t="s">
        <v>371</v>
      </c>
      <c r="O210" s="138"/>
    </row>
    <row r="211" spans="1:104" x14ac:dyDescent="0.2">
      <c r="A211" s="146"/>
      <c r="B211" s="148"/>
      <c r="C211" s="199" t="s">
        <v>372</v>
      </c>
      <c r="D211" s="200"/>
      <c r="E211" s="149">
        <v>33.6</v>
      </c>
      <c r="F211" s="172"/>
      <c r="G211" s="150"/>
      <c r="M211" s="147" t="s">
        <v>372</v>
      </c>
      <c r="O211" s="138"/>
    </row>
    <row r="212" spans="1:104" ht="33.75" x14ac:dyDescent="0.2">
      <c r="A212" s="146"/>
      <c r="B212" s="148"/>
      <c r="C212" s="199" t="s">
        <v>373</v>
      </c>
      <c r="D212" s="200"/>
      <c r="E212" s="149">
        <v>15.62</v>
      </c>
      <c r="F212" s="172"/>
      <c r="G212" s="150"/>
      <c r="M212" s="147" t="s">
        <v>373</v>
      </c>
      <c r="O212" s="138"/>
    </row>
    <row r="213" spans="1:104" x14ac:dyDescent="0.2">
      <c r="A213" s="146"/>
      <c r="B213" s="148"/>
      <c r="C213" s="199" t="s">
        <v>374</v>
      </c>
      <c r="D213" s="200"/>
      <c r="E213" s="149">
        <v>3.1240000000000001</v>
      </c>
      <c r="F213" s="172"/>
      <c r="G213" s="150"/>
      <c r="M213" s="147" t="s">
        <v>374</v>
      </c>
      <c r="O213" s="138"/>
    </row>
    <row r="214" spans="1:104" x14ac:dyDescent="0.2">
      <c r="A214" s="139">
        <v>118</v>
      </c>
      <c r="B214" s="140" t="s">
        <v>375</v>
      </c>
      <c r="C214" s="141" t="s">
        <v>376</v>
      </c>
      <c r="D214" s="142" t="s">
        <v>152</v>
      </c>
      <c r="E214" s="143">
        <v>95.12</v>
      </c>
      <c r="F214" s="171"/>
      <c r="G214" s="144">
        <f>E214*F214</f>
        <v>0</v>
      </c>
      <c r="O214" s="138">
        <v>2</v>
      </c>
      <c r="AA214" s="119">
        <v>1</v>
      </c>
      <c r="AB214" s="119">
        <v>7</v>
      </c>
      <c r="AC214" s="119">
        <v>7</v>
      </c>
      <c r="AZ214" s="119">
        <v>2</v>
      </c>
      <c r="BA214" s="119">
        <f>IF(AZ214=1,G214,0)</f>
        <v>0</v>
      </c>
      <c r="BB214" s="119">
        <f>IF(AZ214=2,G214,0)</f>
        <v>0</v>
      </c>
      <c r="BC214" s="119">
        <f>IF(AZ214=3,G214,0)</f>
        <v>0</v>
      </c>
      <c r="BD214" s="119">
        <f>IF(AZ214=4,G214,0)</f>
        <v>0</v>
      </c>
      <c r="BE214" s="119">
        <f>IF(AZ214=5,G214,0)</f>
        <v>0</v>
      </c>
      <c r="CA214" s="145">
        <v>1</v>
      </c>
      <c r="CB214" s="145">
        <v>7</v>
      </c>
      <c r="CZ214" s="119">
        <v>0</v>
      </c>
    </row>
    <row r="215" spans="1:104" x14ac:dyDescent="0.2">
      <c r="A215" s="146"/>
      <c r="B215" s="148"/>
      <c r="C215" s="199" t="s">
        <v>377</v>
      </c>
      <c r="D215" s="200"/>
      <c r="E215" s="149">
        <v>0</v>
      </c>
      <c r="F215" s="172"/>
      <c r="G215" s="150"/>
      <c r="M215" s="147" t="s">
        <v>377</v>
      </c>
      <c r="O215" s="138"/>
    </row>
    <row r="216" spans="1:104" x14ac:dyDescent="0.2">
      <c r="A216" s="146"/>
      <c r="B216" s="148"/>
      <c r="C216" s="199" t="s">
        <v>378</v>
      </c>
      <c r="D216" s="200"/>
      <c r="E216" s="149">
        <v>56.18</v>
      </c>
      <c r="F216" s="172"/>
      <c r="G216" s="150"/>
      <c r="M216" s="147" t="s">
        <v>378</v>
      </c>
      <c r="O216" s="138"/>
    </row>
    <row r="217" spans="1:104" x14ac:dyDescent="0.2">
      <c r="A217" s="146"/>
      <c r="B217" s="148"/>
      <c r="C217" s="199" t="s">
        <v>379</v>
      </c>
      <c r="D217" s="200"/>
      <c r="E217" s="149">
        <v>38.94</v>
      </c>
      <c r="F217" s="172"/>
      <c r="G217" s="150"/>
      <c r="M217" s="147" t="s">
        <v>379</v>
      </c>
      <c r="O217" s="138"/>
    </row>
    <row r="218" spans="1:104" x14ac:dyDescent="0.2">
      <c r="A218" s="139">
        <v>119</v>
      </c>
      <c r="B218" s="140" t="s">
        <v>380</v>
      </c>
      <c r="C218" s="141" t="s">
        <v>381</v>
      </c>
      <c r="D218" s="142" t="s">
        <v>85</v>
      </c>
      <c r="E218" s="143">
        <v>17</v>
      </c>
      <c r="F218" s="171"/>
      <c r="G218" s="144">
        <f>E218*F218</f>
        <v>0</v>
      </c>
      <c r="O218" s="138">
        <v>2</v>
      </c>
      <c r="AA218" s="119">
        <v>1</v>
      </c>
      <c r="AB218" s="119">
        <v>7</v>
      </c>
      <c r="AC218" s="119">
        <v>7</v>
      </c>
      <c r="AZ218" s="119">
        <v>2</v>
      </c>
      <c r="BA218" s="119">
        <f>IF(AZ218=1,G218,0)</f>
        <v>0</v>
      </c>
      <c r="BB218" s="119">
        <f>IF(AZ218=2,G218,0)</f>
        <v>0</v>
      </c>
      <c r="BC218" s="119">
        <f>IF(AZ218=3,G218,0)</f>
        <v>0</v>
      </c>
      <c r="BD218" s="119">
        <f>IF(AZ218=4,G218,0)</f>
        <v>0</v>
      </c>
      <c r="BE218" s="119">
        <f>IF(AZ218=5,G218,0)</f>
        <v>0</v>
      </c>
      <c r="CA218" s="145">
        <v>1</v>
      </c>
      <c r="CB218" s="145">
        <v>7</v>
      </c>
      <c r="CZ218" s="119">
        <v>0</v>
      </c>
    </row>
    <row r="219" spans="1:104" x14ac:dyDescent="0.2">
      <c r="A219" s="146"/>
      <c r="B219" s="148"/>
      <c r="C219" s="199" t="s">
        <v>382</v>
      </c>
      <c r="D219" s="200"/>
      <c r="E219" s="149">
        <v>17</v>
      </c>
      <c r="F219" s="172"/>
      <c r="G219" s="150"/>
      <c r="M219" s="147" t="s">
        <v>382</v>
      </c>
      <c r="O219" s="138"/>
    </row>
    <row r="220" spans="1:104" x14ac:dyDescent="0.2">
      <c r="A220" s="139">
        <v>120</v>
      </c>
      <c r="B220" s="140" t="s">
        <v>383</v>
      </c>
      <c r="C220" s="141" t="s">
        <v>384</v>
      </c>
      <c r="D220" s="142" t="s">
        <v>152</v>
      </c>
      <c r="E220" s="143">
        <v>124.21</v>
      </c>
      <c r="F220" s="171"/>
      <c r="G220" s="144">
        <f>E220*F220</f>
        <v>0</v>
      </c>
      <c r="O220" s="138">
        <v>2</v>
      </c>
      <c r="AA220" s="119">
        <v>1</v>
      </c>
      <c r="AB220" s="119">
        <v>7</v>
      </c>
      <c r="AC220" s="119">
        <v>7</v>
      </c>
      <c r="AZ220" s="119">
        <v>2</v>
      </c>
      <c r="BA220" s="119">
        <f>IF(AZ220=1,G220,0)</f>
        <v>0</v>
      </c>
      <c r="BB220" s="119">
        <f>IF(AZ220=2,G220,0)</f>
        <v>0</v>
      </c>
      <c r="BC220" s="119">
        <f>IF(AZ220=3,G220,0)</f>
        <v>0</v>
      </c>
      <c r="BD220" s="119">
        <f>IF(AZ220=4,G220,0)</f>
        <v>0</v>
      </c>
      <c r="BE220" s="119">
        <f>IF(AZ220=5,G220,0)</f>
        <v>0</v>
      </c>
      <c r="CA220" s="145">
        <v>1</v>
      </c>
      <c r="CB220" s="145">
        <v>7</v>
      </c>
      <c r="CZ220" s="119">
        <v>1.2E-4</v>
      </c>
    </row>
    <row r="221" spans="1:104" x14ac:dyDescent="0.2">
      <c r="A221" s="139">
        <v>121</v>
      </c>
      <c r="B221" s="140" t="s">
        <v>385</v>
      </c>
      <c r="C221" s="141" t="s">
        <v>386</v>
      </c>
      <c r="D221" s="142" t="s">
        <v>89</v>
      </c>
      <c r="E221" s="143">
        <v>1000.168</v>
      </c>
      <c r="F221" s="171"/>
      <c r="G221" s="144">
        <f>E221*F221</f>
        <v>0</v>
      </c>
      <c r="O221" s="138">
        <v>2</v>
      </c>
      <c r="AA221" s="119">
        <v>1</v>
      </c>
      <c r="AB221" s="119">
        <v>7</v>
      </c>
      <c r="AC221" s="119">
        <v>7</v>
      </c>
      <c r="AZ221" s="119">
        <v>2</v>
      </c>
      <c r="BA221" s="119">
        <f>IF(AZ221=1,G221,0)</f>
        <v>0</v>
      </c>
      <c r="BB221" s="119">
        <f>IF(AZ221=2,G221,0)</f>
        <v>0</v>
      </c>
      <c r="BC221" s="119">
        <f>IF(AZ221=3,G221,0)</f>
        <v>0</v>
      </c>
      <c r="BD221" s="119">
        <f>IF(AZ221=4,G221,0)</f>
        <v>0</v>
      </c>
      <c r="BE221" s="119">
        <f>IF(AZ221=5,G221,0)</f>
        <v>0</v>
      </c>
      <c r="CA221" s="145">
        <v>1</v>
      </c>
      <c r="CB221" s="145">
        <v>7</v>
      </c>
      <c r="CZ221" s="119">
        <v>0</v>
      </c>
    </row>
    <row r="222" spans="1:104" x14ac:dyDescent="0.2">
      <c r="A222" s="139">
        <v>122</v>
      </c>
      <c r="B222" s="140" t="s">
        <v>387</v>
      </c>
      <c r="C222" s="141" t="s">
        <v>388</v>
      </c>
      <c r="D222" s="142" t="s">
        <v>389</v>
      </c>
      <c r="E222" s="143">
        <v>2</v>
      </c>
      <c r="F222" s="171"/>
      <c r="G222" s="144">
        <f>E222*F222</f>
        <v>0</v>
      </c>
      <c r="O222" s="138">
        <v>2</v>
      </c>
      <c r="AA222" s="119">
        <v>3</v>
      </c>
      <c r="AB222" s="119">
        <v>0</v>
      </c>
      <c r="AC222" s="119" t="s">
        <v>387</v>
      </c>
      <c r="AZ222" s="119">
        <v>2</v>
      </c>
      <c r="BA222" s="119">
        <f>IF(AZ222=1,G222,0)</f>
        <v>0</v>
      </c>
      <c r="BB222" s="119">
        <f>IF(AZ222=2,G222,0)</f>
        <v>0</v>
      </c>
      <c r="BC222" s="119">
        <f>IF(AZ222=3,G222,0)</f>
        <v>0</v>
      </c>
      <c r="BD222" s="119">
        <f>IF(AZ222=4,G222,0)</f>
        <v>0</v>
      </c>
      <c r="BE222" s="119">
        <f>IF(AZ222=5,G222,0)</f>
        <v>0</v>
      </c>
      <c r="CA222" s="145">
        <v>3</v>
      </c>
      <c r="CB222" s="145">
        <v>0</v>
      </c>
      <c r="CZ222" s="119">
        <v>1.75E-3</v>
      </c>
    </row>
    <row r="223" spans="1:104" x14ac:dyDescent="0.2">
      <c r="A223" s="146"/>
      <c r="B223" s="148"/>
      <c r="C223" s="199" t="s">
        <v>390</v>
      </c>
      <c r="D223" s="200"/>
      <c r="E223" s="149">
        <v>2</v>
      </c>
      <c r="F223" s="172"/>
      <c r="G223" s="150"/>
      <c r="M223" s="147" t="s">
        <v>390</v>
      </c>
      <c r="O223" s="138"/>
    </row>
    <row r="224" spans="1:104" x14ac:dyDescent="0.2">
      <c r="A224" s="139">
        <v>123</v>
      </c>
      <c r="B224" s="140" t="s">
        <v>391</v>
      </c>
      <c r="C224" s="141" t="s">
        <v>392</v>
      </c>
      <c r="D224" s="142" t="s">
        <v>85</v>
      </c>
      <c r="E224" s="143">
        <v>1</v>
      </c>
      <c r="F224" s="171"/>
      <c r="G224" s="144">
        <f>E224*F224</f>
        <v>0</v>
      </c>
      <c r="O224" s="138">
        <v>2</v>
      </c>
      <c r="AA224" s="119">
        <v>3</v>
      </c>
      <c r="AB224" s="119">
        <v>7</v>
      </c>
      <c r="AC224" s="119" t="s">
        <v>391</v>
      </c>
      <c r="AZ224" s="119">
        <v>2</v>
      </c>
      <c r="BA224" s="119">
        <f>IF(AZ224=1,G224,0)</f>
        <v>0</v>
      </c>
      <c r="BB224" s="119">
        <f>IF(AZ224=2,G224,0)</f>
        <v>0</v>
      </c>
      <c r="BC224" s="119">
        <f>IF(AZ224=3,G224,0)</f>
        <v>0</v>
      </c>
      <c r="BD224" s="119">
        <f>IF(AZ224=4,G224,0)</f>
        <v>0</v>
      </c>
      <c r="BE224" s="119">
        <f>IF(AZ224=5,G224,0)</f>
        <v>0</v>
      </c>
      <c r="CA224" s="145">
        <v>3</v>
      </c>
      <c r="CB224" s="145">
        <v>7</v>
      </c>
      <c r="CZ224" s="119">
        <v>1E-3</v>
      </c>
    </row>
    <row r="225" spans="1:104" x14ac:dyDescent="0.2">
      <c r="A225" s="146"/>
      <c r="B225" s="148"/>
      <c r="C225" s="199" t="s">
        <v>393</v>
      </c>
      <c r="D225" s="200"/>
      <c r="E225" s="149">
        <v>1</v>
      </c>
      <c r="F225" s="172"/>
      <c r="G225" s="150"/>
      <c r="M225" s="147" t="s">
        <v>393</v>
      </c>
      <c r="O225" s="138"/>
    </row>
    <row r="226" spans="1:104" x14ac:dyDescent="0.2">
      <c r="A226" s="139">
        <v>124</v>
      </c>
      <c r="B226" s="140" t="s">
        <v>394</v>
      </c>
      <c r="C226" s="141" t="s">
        <v>395</v>
      </c>
      <c r="D226" s="142" t="s">
        <v>152</v>
      </c>
      <c r="E226" s="143">
        <v>110</v>
      </c>
      <c r="F226" s="171"/>
      <c r="G226" s="144">
        <f>E226*F226</f>
        <v>0</v>
      </c>
      <c r="O226" s="138">
        <v>2</v>
      </c>
      <c r="AA226" s="119">
        <v>3</v>
      </c>
      <c r="AB226" s="119">
        <v>0</v>
      </c>
      <c r="AC226" s="119" t="s">
        <v>394</v>
      </c>
      <c r="AZ226" s="119">
        <v>2</v>
      </c>
      <c r="BA226" s="119">
        <f>IF(AZ226=1,G226,0)</f>
        <v>0</v>
      </c>
      <c r="BB226" s="119">
        <f>IF(AZ226=2,G226,0)</f>
        <v>0</v>
      </c>
      <c r="BC226" s="119">
        <f>IF(AZ226=3,G226,0)</f>
        <v>0</v>
      </c>
      <c r="BD226" s="119">
        <f>IF(AZ226=4,G226,0)</f>
        <v>0</v>
      </c>
      <c r="BE226" s="119">
        <f>IF(AZ226=5,G226,0)</f>
        <v>0</v>
      </c>
      <c r="CA226" s="145">
        <v>3</v>
      </c>
      <c r="CB226" s="145">
        <v>0</v>
      </c>
      <c r="CZ226" s="119">
        <v>6.9999999999999999E-4</v>
      </c>
    </row>
    <row r="227" spans="1:104" x14ac:dyDescent="0.2">
      <c r="A227" s="146"/>
      <c r="B227" s="148"/>
      <c r="C227" s="199" t="s">
        <v>396</v>
      </c>
      <c r="D227" s="200"/>
      <c r="E227" s="149">
        <v>110</v>
      </c>
      <c r="F227" s="172"/>
      <c r="G227" s="150"/>
      <c r="M227" s="147" t="s">
        <v>396</v>
      </c>
      <c r="O227" s="138"/>
    </row>
    <row r="228" spans="1:104" x14ac:dyDescent="0.2">
      <c r="A228" s="139">
        <v>125</v>
      </c>
      <c r="B228" s="140" t="s">
        <v>397</v>
      </c>
      <c r="C228" s="141" t="s">
        <v>398</v>
      </c>
      <c r="D228" s="142" t="s">
        <v>85</v>
      </c>
      <c r="E228" s="143">
        <v>2</v>
      </c>
      <c r="F228" s="171"/>
      <c r="G228" s="144">
        <f>E228*F228</f>
        <v>0</v>
      </c>
      <c r="O228" s="138">
        <v>2</v>
      </c>
      <c r="AA228" s="119">
        <v>3</v>
      </c>
      <c r="AB228" s="119">
        <v>0</v>
      </c>
      <c r="AC228" s="119" t="s">
        <v>397</v>
      </c>
      <c r="AZ228" s="119">
        <v>2</v>
      </c>
      <c r="BA228" s="119">
        <f>IF(AZ228=1,G228,0)</f>
        <v>0</v>
      </c>
      <c r="BB228" s="119">
        <f>IF(AZ228=2,G228,0)</f>
        <v>0</v>
      </c>
      <c r="BC228" s="119">
        <f>IF(AZ228=3,G228,0)</f>
        <v>0</v>
      </c>
      <c r="BD228" s="119">
        <f>IF(AZ228=4,G228,0)</f>
        <v>0</v>
      </c>
      <c r="BE228" s="119">
        <f>IF(AZ228=5,G228,0)</f>
        <v>0</v>
      </c>
      <c r="CA228" s="145">
        <v>3</v>
      </c>
      <c r="CB228" s="145">
        <v>0</v>
      </c>
      <c r="CZ228" s="119">
        <v>4.0000000000000002E-4</v>
      </c>
    </row>
    <row r="229" spans="1:104" x14ac:dyDescent="0.2">
      <c r="A229" s="139">
        <v>126</v>
      </c>
      <c r="B229" s="140" t="s">
        <v>399</v>
      </c>
      <c r="C229" s="141" t="s">
        <v>400</v>
      </c>
      <c r="D229" s="142" t="s">
        <v>85</v>
      </c>
      <c r="E229" s="143">
        <v>3</v>
      </c>
      <c r="F229" s="171"/>
      <c r="G229" s="144">
        <f>E229*F229</f>
        <v>0</v>
      </c>
      <c r="O229" s="138">
        <v>2</v>
      </c>
      <c r="AA229" s="119">
        <v>3</v>
      </c>
      <c r="AB229" s="119">
        <v>0</v>
      </c>
      <c r="AC229" s="119" t="s">
        <v>399</v>
      </c>
      <c r="AZ229" s="119">
        <v>2</v>
      </c>
      <c r="BA229" s="119">
        <f>IF(AZ229=1,G229,0)</f>
        <v>0</v>
      </c>
      <c r="BB229" s="119">
        <f>IF(AZ229=2,G229,0)</f>
        <v>0</v>
      </c>
      <c r="BC229" s="119">
        <f>IF(AZ229=3,G229,0)</f>
        <v>0</v>
      </c>
      <c r="BD229" s="119">
        <f>IF(AZ229=4,G229,0)</f>
        <v>0</v>
      </c>
      <c r="BE229" s="119">
        <f>IF(AZ229=5,G229,0)</f>
        <v>0</v>
      </c>
      <c r="CA229" s="145">
        <v>3</v>
      </c>
      <c r="CB229" s="145">
        <v>0</v>
      </c>
      <c r="CZ229" s="119">
        <v>1.0999999999999999E-2</v>
      </c>
    </row>
    <row r="230" spans="1:104" x14ac:dyDescent="0.2">
      <c r="A230" s="139">
        <v>127</v>
      </c>
      <c r="B230" s="140" t="s">
        <v>401</v>
      </c>
      <c r="C230" s="141" t="s">
        <v>402</v>
      </c>
      <c r="D230" s="142" t="s">
        <v>85</v>
      </c>
      <c r="E230" s="143">
        <v>4</v>
      </c>
      <c r="F230" s="171"/>
      <c r="G230" s="144">
        <f>E230*F230</f>
        <v>0</v>
      </c>
      <c r="O230" s="138">
        <v>2</v>
      </c>
      <c r="AA230" s="119">
        <v>3</v>
      </c>
      <c r="AB230" s="119">
        <v>0</v>
      </c>
      <c r="AC230" s="119" t="s">
        <v>401</v>
      </c>
      <c r="AZ230" s="119">
        <v>2</v>
      </c>
      <c r="BA230" s="119">
        <f>IF(AZ230=1,G230,0)</f>
        <v>0</v>
      </c>
      <c r="BB230" s="119">
        <f>IF(AZ230=2,G230,0)</f>
        <v>0</v>
      </c>
      <c r="BC230" s="119">
        <f>IF(AZ230=3,G230,0)</f>
        <v>0</v>
      </c>
      <c r="BD230" s="119">
        <f>IF(AZ230=4,G230,0)</f>
        <v>0</v>
      </c>
      <c r="BE230" s="119">
        <f>IF(AZ230=5,G230,0)</f>
        <v>0</v>
      </c>
      <c r="CA230" s="145">
        <v>3</v>
      </c>
      <c r="CB230" s="145">
        <v>0</v>
      </c>
      <c r="CZ230" s="119">
        <v>1.6999999999999999E-3</v>
      </c>
    </row>
    <row r="231" spans="1:104" x14ac:dyDescent="0.2">
      <c r="A231" s="139">
        <v>128</v>
      </c>
      <c r="B231" s="140" t="s">
        <v>403</v>
      </c>
      <c r="C231" s="141" t="s">
        <v>404</v>
      </c>
      <c r="D231" s="142" t="s">
        <v>85</v>
      </c>
      <c r="E231" s="143">
        <v>105</v>
      </c>
      <c r="F231" s="171"/>
      <c r="G231" s="144">
        <f>E231*F231</f>
        <v>0</v>
      </c>
      <c r="O231" s="138">
        <v>2</v>
      </c>
      <c r="AA231" s="119">
        <v>3</v>
      </c>
      <c r="AB231" s="119">
        <v>0</v>
      </c>
      <c r="AC231" s="119" t="s">
        <v>403</v>
      </c>
      <c r="AZ231" s="119">
        <v>2</v>
      </c>
      <c r="BA231" s="119">
        <f>IF(AZ231=1,G231,0)</f>
        <v>0</v>
      </c>
      <c r="BB231" s="119">
        <f>IF(AZ231=2,G231,0)</f>
        <v>0</v>
      </c>
      <c r="BC231" s="119">
        <f>IF(AZ231=3,G231,0)</f>
        <v>0</v>
      </c>
      <c r="BD231" s="119">
        <f>IF(AZ231=4,G231,0)</f>
        <v>0</v>
      </c>
      <c r="BE231" s="119">
        <f>IF(AZ231=5,G231,0)</f>
        <v>0</v>
      </c>
      <c r="CA231" s="145">
        <v>3</v>
      </c>
      <c r="CB231" s="145">
        <v>0</v>
      </c>
      <c r="CZ231" s="119">
        <v>1.3999999999999999E-4</v>
      </c>
    </row>
    <row r="232" spans="1:104" x14ac:dyDescent="0.2">
      <c r="A232" s="139">
        <v>129</v>
      </c>
      <c r="B232" s="140" t="s">
        <v>405</v>
      </c>
      <c r="C232" s="141" t="s">
        <v>406</v>
      </c>
      <c r="D232" s="142" t="s">
        <v>85</v>
      </c>
      <c r="E232" s="143">
        <v>26.084099999999999</v>
      </c>
      <c r="F232" s="171"/>
      <c r="G232" s="144">
        <f>E232*F232</f>
        <v>0</v>
      </c>
      <c r="O232" s="138">
        <v>2</v>
      </c>
      <c r="AA232" s="119">
        <v>3</v>
      </c>
      <c r="AB232" s="119">
        <v>0</v>
      </c>
      <c r="AC232" s="119" t="s">
        <v>405</v>
      </c>
      <c r="AZ232" s="119">
        <v>2</v>
      </c>
      <c r="BA232" s="119">
        <f>IF(AZ232=1,G232,0)</f>
        <v>0</v>
      </c>
      <c r="BB232" s="119">
        <f>IF(AZ232=2,G232,0)</f>
        <v>0</v>
      </c>
      <c r="BC232" s="119">
        <f>IF(AZ232=3,G232,0)</f>
        <v>0</v>
      </c>
      <c r="BD232" s="119">
        <f>IF(AZ232=4,G232,0)</f>
        <v>0</v>
      </c>
      <c r="BE232" s="119">
        <f>IF(AZ232=5,G232,0)</f>
        <v>0</v>
      </c>
      <c r="CA232" s="145">
        <v>3</v>
      </c>
      <c r="CB232" s="145">
        <v>0</v>
      </c>
      <c r="CZ232" s="119">
        <v>2.5999999999999999E-3</v>
      </c>
    </row>
    <row r="233" spans="1:104" x14ac:dyDescent="0.2">
      <c r="A233" s="146"/>
      <c r="B233" s="148"/>
      <c r="C233" s="199" t="s">
        <v>407</v>
      </c>
      <c r="D233" s="200"/>
      <c r="E233" s="149">
        <v>24.841999999999999</v>
      </c>
      <c r="F233" s="172"/>
      <c r="G233" s="150"/>
      <c r="M233" s="147" t="s">
        <v>407</v>
      </c>
      <c r="O233" s="138"/>
    </row>
    <row r="234" spans="1:104" x14ac:dyDescent="0.2">
      <c r="A234" s="146"/>
      <c r="B234" s="148"/>
      <c r="C234" s="199" t="s">
        <v>408</v>
      </c>
      <c r="D234" s="200"/>
      <c r="E234" s="149">
        <v>1.2421</v>
      </c>
      <c r="F234" s="172"/>
      <c r="G234" s="150"/>
      <c r="M234" s="147" t="s">
        <v>408</v>
      </c>
      <c r="O234" s="138"/>
    </row>
    <row r="235" spans="1:104" ht="22.5" x14ac:dyDescent="0.2">
      <c r="A235" s="139">
        <v>130</v>
      </c>
      <c r="B235" s="140" t="s">
        <v>409</v>
      </c>
      <c r="C235" s="141" t="s">
        <v>410</v>
      </c>
      <c r="D235" s="142" t="s">
        <v>89</v>
      </c>
      <c r="E235" s="143">
        <v>1130.1898000000001</v>
      </c>
      <c r="F235" s="171"/>
      <c r="G235" s="144">
        <f>E235*F235</f>
        <v>0</v>
      </c>
      <c r="O235" s="138">
        <v>2</v>
      </c>
      <c r="AA235" s="119">
        <v>3</v>
      </c>
      <c r="AB235" s="119">
        <v>7</v>
      </c>
      <c r="AC235" s="119">
        <v>673522181</v>
      </c>
      <c r="AZ235" s="119">
        <v>2</v>
      </c>
      <c r="BA235" s="119">
        <f>IF(AZ235=1,G235,0)</f>
        <v>0</v>
      </c>
      <c r="BB235" s="119">
        <f>IF(AZ235=2,G235,0)</f>
        <v>0</v>
      </c>
      <c r="BC235" s="119">
        <f>IF(AZ235=3,G235,0)</f>
        <v>0</v>
      </c>
      <c r="BD235" s="119">
        <f>IF(AZ235=4,G235,0)</f>
        <v>0</v>
      </c>
      <c r="BE235" s="119">
        <f>IF(AZ235=5,G235,0)</f>
        <v>0</v>
      </c>
      <c r="CA235" s="145">
        <v>3</v>
      </c>
      <c r="CB235" s="145">
        <v>7</v>
      </c>
      <c r="CZ235" s="119">
        <v>1.4999999999999999E-4</v>
      </c>
    </row>
    <row r="236" spans="1:104" x14ac:dyDescent="0.2">
      <c r="A236" s="146"/>
      <c r="B236" s="148"/>
      <c r="C236" s="199" t="s">
        <v>411</v>
      </c>
      <c r="D236" s="200"/>
      <c r="E236" s="149">
        <v>0</v>
      </c>
      <c r="F236" s="172"/>
      <c r="G236" s="150"/>
      <c r="M236" s="147" t="s">
        <v>411</v>
      </c>
      <c r="O236" s="138"/>
    </row>
    <row r="237" spans="1:104" x14ac:dyDescent="0.2">
      <c r="A237" s="146"/>
      <c r="B237" s="148"/>
      <c r="C237" s="199" t="s">
        <v>412</v>
      </c>
      <c r="D237" s="200"/>
      <c r="E237" s="149">
        <v>1000.168</v>
      </c>
      <c r="F237" s="172"/>
      <c r="G237" s="150"/>
      <c r="M237" s="147" t="s">
        <v>412</v>
      </c>
      <c r="O237" s="138"/>
    </row>
    <row r="238" spans="1:104" x14ac:dyDescent="0.2">
      <c r="A238" s="146"/>
      <c r="B238" s="148"/>
      <c r="C238" s="199" t="s">
        <v>413</v>
      </c>
      <c r="D238" s="200"/>
      <c r="E238" s="149">
        <v>130.02180000000001</v>
      </c>
      <c r="F238" s="172"/>
      <c r="G238" s="150"/>
      <c r="M238" s="147" t="s">
        <v>413</v>
      </c>
      <c r="O238" s="138"/>
    </row>
    <row r="239" spans="1:104" x14ac:dyDescent="0.2">
      <c r="A239" s="139">
        <v>131</v>
      </c>
      <c r="B239" s="140" t="s">
        <v>414</v>
      </c>
      <c r="C239" s="141" t="s">
        <v>415</v>
      </c>
      <c r="D239" s="142" t="s">
        <v>108</v>
      </c>
      <c r="E239" s="143">
        <v>15.22385959</v>
      </c>
      <c r="F239" s="171"/>
      <c r="G239" s="144">
        <f t="shared" ref="G239:G247" si="36">E239*F239</f>
        <v>0</v>
      </c>
      <c r="O239" s="138">
        <v>2</v>
      </c>
      <c r="AA239" s="119">
        <v>7</v>
      </c>
      <c r="AB239" s="119">
        <v>1001</v>
      </c>
      <c r="AC239" s="119">
        <v>5</v>
      </c>
      <c r="AZ239" s="119">
        <v>2</v>
      </c>
      <c r="BA239" s="119">
        <f t="shared" ref="BA239:BA247" si="37">IF(AZ239=1,G239,0)</f>
        <v>0</v>
      </c>
      <c r="BB239" s="119">
        <f t="shared" ref="BB239:BB247" si="38">IF(AZ239=2,G239,0)</f>
        <v>0</v>
      </c>
      <c r="BC239" s="119">
        <f t="shared" ref="BC239:BC247" si="39">IF(AZ239=3,G239,0)</f>
        <v>0</v>
      </c>
      <c r="BD239" s="119">
        <f t="shared" ref="BD239:BD247" si="40">IF(AZ239=4,G239,0)</f>
        <v>0</v>
      </c>
      <c r="BE239" s="119">
        <f t="shared" ref="BE239:BE247" si="41">IF(AZ239=5,G239,0)</f>
        <v>0</v>
      </c>
      <c r="CA239" s="145">
        <v>7</v>
      </c>
      <c r="CB239" s="145">
        <v>1001</v>
      </c>
      <c r="CZ239" s="119">
        <v>0</v>
      </c>
    </row>
    <row r="240" spans="1:104" x14ac:dyDescent="0.2">
      <c r="A240" s="139">
        <v>132</v>
      </c>
      <c r="B240" s="140" t="s">
        <v>193</v>
      </c>
      <c r="C240" s="141" t="s">
        <v>194</v>
      </c>
      <c r="D240" s="142" t="s">
        <v>108</v>
      </c>
      <c r="E240" s="143">
        <v>14.206752</v>
      </c>
      <c r="F240" s="171"/>
      <c r="G240" s="144">
        <f t="shared" si="36"/>
        <v>0</v>
      </c>
      <c r="O240" s="138">
        <v>2</v>
      </c>
      <c r="AA240" s="119">
        <v>8</v>
      </c>
      <c r="AB240" s="119">
        <v>0</v>
      </c>
      <c r="AC240" s="119">
        <v>3</v>
      </c>
      <c r="AZ240" s="119">
        <v>2</v>
      </c>
      <c r="BA240" s="119">
        <f t="shared" si="37"/>
        <v>0</v>
      </c>
      <c r="BB240" s="119">
        <f t="shared" si="38"/>
        <v>0</v>
      </c>
      <c r="BC240" s="119">
        <f t="shared" si="39"/>
        <v>0</v>
      </c>
      <c r="BD240" s="119">
        <f t="shared" si="40"/>
        <v>0</v>
      </c>
      <c r="BE240" s="119">
        <f t="shared" si="41"/>
        <v>0</v>
      </c>
      <c r="CA240" s="145">
        <v>8</v>
      </c>
      <c r="CB240" s="145">
        <v>0</v>
      </c>
      <c r="CZ240" s="119">
        <v>0</v>
      </c>
    </row>
    <row r="241" spans="1:104" x14ac:dyDescent="0.2">
      <c r="A241" s="139">
        <v>133</v>
      </c>
      <c r="B241" s="140" t="s">
        <v>195</v>
      </c>
      <c r="C241" s="141" t="s">
        <v>196</v>
      </c>
      <c r="D241" s="142" t="s">
        <v>108</v>
      </c>
      <c r="E241" s="143">
        <v>28.413504</v>
      </c>
      <c r="F241" s="171"/>
      <c r="G241" s="144">
        <f t="shared" si="36"/>
        <v>0</v>
      </c>
      <c r="O241" s="138">
        <v>2</v>
      </c>
      <c r="AA241" s="119">
        <v>8</v>
      </c>
      <c r="AB241" s="119">
        <v>0</v>
      </c>
      <c r="AC241" s="119">
        <v>3</v>
      </c>
      <c r="AZ241" s="119">
        <v>2</v>
      </c>
      <c r="BA241" s="119">
        <f t="shared" si="37"/>
        <v>0</v>
      </c>
      <c r="BB241" s="119">
        <f t="shared" si="38"/>
        <v>0</v>
      </c>
      <c r="BC241" s="119">
        <f t="shared" si="39"/>
        <v>0</v>
      </c>
      <c r="BD241" s="119">
        <f t="shared" si="40"/>
        <v>0</v>
      </c>
      <c r="BE241" s="119">
        <f t="shared" si="41"/>
        <v>0</v>
      </c>
      <c r="CA241" s="145">
        <v>8</v>
      </c>
      <c r="CB241" s="145">
        <v>0</v>
      </c>
      <c r="CZ241" s="119">
        <v>0</v>
      </c>
    </row>
    <row r="242" spans="1:104" x14ac:dyDescent="0.2">
      <c r="A242" s="139">
        <v>134</v>
      </c>
      <c r="B242" s="140" t="s">
        <v>197</v>
      </c>
      <c r="C242" s="141" t="s">
        <v>198</v>
      </c>
      <c r="D242" s="142" t="s">
        <v>108</v>
      </c>
      <c r="E242" s="143">
        <v>14.206752</v>
      </c>
      <c r="F242" s="171"/>
      <c r="G242" s="144">
        <f t="shared" si="36"/>
        <v>0</v>
      </c>
      <c r="O242" s="138">
        <v>2</v>
      </c>
      <c r="AA242" s="119">
        <v>8</v>
      </c>
      <c r="AB242" s="119">
        <v>0</v>
      </c>
      <c r="AC242" s="119">
        <v>3</v>
      </c>
      <c r="AZ242" s="119">
        <v>2</v>
      </c>
      <c r="BA242" s="119">
        <f t="shared" si="37"/>
        <v>0</v>
      </c>
      <c r="BB242" s="119">
        <f t="shared" si="38"/>
        <v>0</v>
      </c>
      <c r="BC242" s="119">
        <f t="shared" si="39"/>
        <v>0</v>
      </c>
      <c r="BD242" s="119">
        <f t="shared" si="40"/>
        <v>0</v>
      </c>
      <c r="BE242" s="119">
        <f t="shared" si="41"/>
        <v>0</v>
      </c>
      <c r="CA242" s="145">
        <v>8</v>
      </c>
      <c r="CB242" s="145">
        <v>0</v>
      </c>
      <c r="CZ242" s="119">
        <v>0</v>
      </c>
    </row>
    <row r="243" spans="1:104" x14ac:dyDescent="0.2">
      <c r="A243" s="139">
        <v>135</v>
      </c>
      <c r="B243" s="140" t="s">
        <v>199</v>
      </c>
      <c r="C243" s="141" t="s">
        <v>200</v>
      </c>
      <c r="D243" s="142" t="s">
        <v>108</v>
      </c>
      <c r="E243" s="143">
        <v>127.86076799999999</v>
      </c>
      <c r="F243" s="171"/>
      <c r="G243" s="144">
        <f t="shared" si="36"/>
        <v>0</v>
      </c>
      <c r="O243" s="138">
        <v>2</v>
      </c>
      <c r="AA243" s="119">
        <v>8</v>
      </c>
      <c r="AB243" s="119">
        <v>0</v>
      </c>
      <c r="AC243" s="119">
        <v>3</v>
      </c>
      <c r="AZ243" s="119">
        <v>2</v>
      </c>
      <c r="BA243" s="119">
        <f t="shared" si="37"/>
        <v>0</v>
      </c>
      <c r="BB243" s="119">
        <f t="shared" si="38"/>
        <v>0</v>
      </c>
      <c r="BC243" s="119">
        <f t="shared" si="39"/>
        <v>0</v>
      </c>
      <c r="BD243" s="119">
        <f t="shared" si="40"/>
        <v>0</v>
      </c>
      <c r="BE243" s="119">
        <f t="shared" si="41"/>
        <v>0</v>
      </c>
      <c r="CA243" s="145">
        <v>8</v>
      </c>
      <c r="CB243" s="145">
        <v>0</v>
      </c>
      <c r="CZ243" s="119">
        <v>0</v>
      </c>
    </row>
    <row r="244" spans="1:104" x14ac:dyDescent="0.2">
      <c r="A244" s="139">
        <v>136</v>
      </c>
      <c r="B244" s="140" t="s">
        <v>201</v>
      </c>
      <c r="C244" s="141" t="s">
        <v>202</v>
      </c>
      <c r="D244" s="142" t="s">
        <v>108</v>
      </c>
      <c r="E244" s="143">
        <v>14.206752</v>
      </c>
      <c r="F244" s="171"/>
      <c r="G244" s="144">
        <f t="shared" si="36"/>
        <v>0</v>
      </c>
      <c r="O244" s="138">
        <v>2</v>
      </c>
      <c r="AA244" s="119">
        <v>8</v>
      </c>
      <c r="AB244" s="119">
        <v>0</v>
      </c>
      <c r="AC244" s="119">
        <v>3</v>
      </c>
      <c r="AZ244" s="119">
        <v>2</v>
      </c>
      <c r="BA244" s="119">
        <f t="shared" si="37"/>
        <v>0</v>
      </c>
      <c r="BB244" s="119">
        <f t="shared" si="38"/>
        <v>0</v>
      </c>
      <c r="BC244" s="119">
        <f t="shared" si="39"/>
        <v>0</v>
      </c>
      <c r="BD244" s="119">
        <f t="shared" si="40"/>
        <v>0</v>
      </c>
      <c r="BE244" s="119">
        <f t="shared" si="41"/>
        <v>0</v>
      </c>
      <c r="CA244" s="145">
        <v>8</v>
      </c>
      <c r="CB244" s="145">
        <v>0</v>
      </c>
      <c r="CZ244" s="119">
        <v>0</v>
      </c>
    </row>
    <row r="245" spans="1:104" x14ac:dyDescent="0.2">
      <c r="A245" s="139">
        <v>137</v>
      </c>
      <c r="B245" s="140" t="s">
        <v>203</v>
      </c>
      <c r="C245" s="141" t="s">
        <v>204</v>
      </c>
      <c r="D245" s="142" t="s">
        <v>108</v>
      </c>
      <c r="E245" s="143">
        <v>71.033760000000001</v>
      </c>
      <c r="F245" s="171"/>
      <c r="G245" s="144">
        <f t="shared" si="36"/>
        <v>0</v>
      </c>
      <c r="O245" s="138">
        <v>2</v>
      </c>
      <c r="AA245" s="119">
        <v>8</v>
      </c>
      <c r="AB245" s="119">
        <v>0</v>
      </c>
      <c r="AC245" s="119">
        <v>3</v>
      </c>
      <c r="AZ245" s="119">
        <v>2</v>
      </c>
      <c r="BA245" s="119">
        <f t="shared" si="37"/>
        <v>0</v>
      </c>
      <c r="BB245" s="119">
        <f t="shared" si="38"/>
        <v>0</v>
      </c>
      <c r="BC245" s="119">
        <f t="shared" si="39"/>
        <v>0</v>
      </c>
      <c r="BD245" s="119">
        <f t="shared" si="40"/>
        <v>0</v>
      </c>
      <c r="BE245" s="119">
        <f t="shared" si="41"/>
        <v>0</v>
      </c>
      <c r="CA245" s="145">
        <v>8</v>
      </c>
      <c r="CB245" s="145">
        <v>0</v>
      </c>
      <c r="CZ245" s="119">
        <v>0</v>
      </c>
    </row>
    <row r="246" spans="1:104" x14ac:dyDescent="0.2">
      <c r="A246" s="139">
        <v>138</v>
      </c>
      <c r="B246" s="140" t="s">
        <v>205</v>
      </c>
      <c r="C246" s="141" t="s">
        <v>206</v>
      </c>
      <c r="D246" s="142" t="s">
        <v>108</v>
      </c>
      <c r="E246" s="143">
        <v>14.206752</v>
      </c>
      <c r="F246" s="171"/>
      <c r="G246" s="144">
        <f t="shared" si="36"/>
        <v>0</v>
      </c>
      <c r="O246" s="138">
        <v>2</v>
      </c>
      <c r="AA246" s="119">
        <v>8</v>
      </c>
      <c r="AB246" s="119">
        <v>0</v>
      </c>
      <c r="AC246" s="119">
        <v>3</v>
      </c>
      <c r="AZ246" s="119">
        <v>2</v>
      </c>
      <c r="BA246" s="119">
        <f t="shared" si="37"/>
        <v>0</v>
      </c>
      <c r="BB246" s="119">
        <f t="shared" si="38"/>
        <v>0</v>
      </c>
      <c r="BC246" s="119">
        <f t="shared" si="39"/>
        <v>0</v>
      </c>
      <c r="BD246" s="119">
        <f t="shared" si="40"/>
        <v>0</v>
      </c>
      <c r="BE246" s="119">
        <f t="shared" si="41"/>
        <v>0</v>
      </c>
      <c r="CA246" s="145">
        <v>8</v>
      </c>
      <c r="CB246" s="145">
        <v>0</v>
      </c>
      <c r="CZ246" s="119">
        <v>0</v>
      </c>
    </row>
    <row r="247" spans="1:104" ht="22.5" x14ac:dyDescent="0.2">
      <c r="A247" s="139">
        <v>139</v>
      </c>
      <c r="B247" s="140" t="s">
        <v>416</v>
      </c>
      <c r="C247" s="141" t="s">
        <v>417</v>
      </c>
      <c r="D247" s="142" t="s">
        <v>108</v>
      </c>
      <c r="E247" s="143">
        <v>14.206752</v>
      </c>
      <c r="F247" s="171"/>
      <c r="G247" s="144">
        <f t="shared" si="36"/>
        <v>0</v>
      </c>
      <c r="O247" s="138">
        <v>2</v>
      </c>
      <c r="AA247" s="119">
        <v>8</v>
      </c>
      <c r="AB247" s="119">
        <v>0</v>
      </c>
      <c r="AC247" s="119">
        <v>3</v>
      </c>
      <c r="AZ247" s="119">
        <v>2</v>
      </c>
      <c r="BA247" s="119">
        <f t="shared" si="37"/>
        <v>0</v>
      </c>
      <c r="BB247" s="119">
        <f t="shared" si="38"/>
        <v>0</v>
      </c>
      <c r="BC247" s="119">
        <f t="shared" si="39"/>
        <v>0</v>
      </c>
      <c r="BD247" s="119">
        <f t="shared" si="40"/>
        <v>0</v>
      </c>
      <c r="BE247" s="119">
        <f t="shared" si="41"/>
        <v>0</v>
      </c>
      <c r="CA247" s="145">
        <v>8</v>
      </c>
      <c r="CB247" s="145">
        <v>0</v>
      </c>
      <c r="CZ247" s="119">
        <v>0</v>
      </c>
    </row>
    <row r="248" spans="1:104" x14ac:dyDescent="0.2">
      <c r="A248" s="151"/>
      <c r="B248" s="152" t="s">
        <v>75</v>
      </c>
      <c r="C248" s="153" t="str">
        <f>CONCATENATE(B200," ",C200)</f>
        <v>765 Krytiny tvrdé</v>
      </c>
      <c r="D248" s="154"/>
      <c r="E248" s="155"/>
      <c r="F248" s="173"/>
      <c r="G248" s="156">
        <f>SUM(G200:G247)</f>
        <v>0</v>
      </c>
      <c r="O248" s="138">
        <v>4</v>
      </c>
      <c r="BA248" s="157">
        <f>SUM(BA200:BA247)</f>
        <v>0</v>
      </c>
      <c r="BB248" s="157">
        <f>SUM(BB200:BB247)</f>
        <v>0</v>
      </c>
      <c r="BC248" s="157">
        <f>SUM(BC200:BC247)</f>
        <v>0</v>
      </c>
      <c r="BD248" s="157">
        <f>SUM(BD200:BD247)</f>
        <v>0</v>
      </c>
      <c r="BE248" s="157">
        <f>SUM(BE200:BE247)</f>
        <v>0</v>
      </c>
    </row>
    <row r="249" spans="1:104" x14ac:dyDescent="0.2">
      <c r="A249" s="132" t="s">
        <v>74</v>
      </c>
      <c r="B249" s="133" t="s">
        <v>418</v>
      </c>
      <c r="C249" s="134" t="s">
        <v>419</v>
      </c>
      <c r="D249" s="135"/>
      <c r="E249" s="136"/>
      <c r="F249" s="174"/>
      <c r="G249" s="137"/>
      <c r="O249" s="138">
        <v>1</v>
      </c>
    </row>
    <row r="250" spans="1:104" x14ac:dyDescent="0.2">
      <c r="A250" s="139">
        <v>140</v>
      </c>
      <c r="B250" s="140" t="s">
        <v>420</v>
      </c>
      <c r="C250" s="141" t="s">
        <v>421</v>
      </c>
      <c r="D250" s="142" t="s">
        <v>152</v>
      </c>
      <c r="E250" s="143">
        <v>47</v>
      </c>
      <c r="F250" s="171"/>
      <c r="G250" s="144">
        <f>E250*F250</f>
        <v>0</v>
      </c>
      <c r="O250" s="138">
        <v>2</v>
      </c>
      <c r="AA250" s="119">
        <v>1</v>
      </c>
      <c r="AB250" s="119">
        <v>7</v>
      </c>
      <c r="AC250" s="119">
        <v>7</v>
      </c>
      <c r="AZ250" s="119">
        <v>2</v>
      </c>
      <c r="BA250" s="119">
        <f>IF(AZ250=1,G250,0)</f>
        <v>0</v>
      </c>
      <c r="BB250" s="119">
        <f>IF(AZ250=2,G250,0)</f>
        <v>0</v>
      </c>
      <c r="BC250" s="119">
        <f>IF(AZ250=3,G250,0)</f>
        <v>0</v>
      </c>
      <c r="BD250" s="119">
        <f>IF(AZ250=4,G250,0)</f>
        <v>0</v>
      </c>
      <c r="BE250" s="119">
        <f>IF(AZ250=5,G250,0)</f>
        <v>0</v>
      </c>
      <c r="CA250" s="145">
        <v>1</v>
      </c>
      <c r="CB250" s="145">
        <v>7</v>
      </c>
      <c r="CZ250" s="119">
        <v>1.3999999999999999E-4</v>
      </c>
    </row>
    <row r="251" spans="1:104" x14ac:dyDescent="0.2">
      <c r="A251" s="170"/>
      <c r="B251" s="148"/>
      <c r="C251" s="199" t="s">
        <v>178</v>
      </c>
      <c r="D251" s="200"/>
      <c r="E251" s="149">
        <v>0</v>
      </c>
      <c r="F251" s="172"/>
      <c r="G251" s="150"/>
      <c r="O251" s="138"/>
      <c r="CA251" s="145"/>
      <c r="CB251" s="145"/>
    </row>
    <row r="252" spans="1:104" x14ac:dyDescent="0.2">
      <c r="A252" s="146"/>
      <c r="B252" s="148"/>
      <c r="C252" s="199" t="s">
        <v>483</v>
      </c>
      <c r="D252" s="200"/>
      <c r="E252" s="149">
        <v>0</v>
      </c>
      <c r="F252" s="172"/>
      <c r="G252" s="150"/>
      <c r="M252" s="147" t="s">
        <v>422</v>
      </c>
      <c r="O252" s="138"/>
    </row>
    <row r="253" spans="1:104" x14ac:dyDescent="0.2">
      <c r="A253" s="146"/>
      <c r="B253" s="148"/>
      <c r="C253" s="199" t="s">
        <v>423</v>
      </c>
      <c r="D253" s="200"/>
      <c r="E253" s="149">
        <v>47</v>
      </c>
      <c r="F253" s="172"/>
      <c r="G253" s="150"/>
      <c r="M253" s="147" t="s">
        <v>423</v>
      </c>
      <c r="O253" s="138"/>
    </row>
    <row r="254" spans="1:104" x14ac:dyDescent="0.2">
      <c r="A254" s="139">
        <v>141</v>
      </c>
      <c r="B254" s="140" t="s">
        <v>424</v>
      </c>
      <c r="C254" s="141" t="s">
        <v>425</v>
      </c>
      <c r="D254" s="142" t="s">
        <v>85</v>
      </c>
      <c r="E254" s="143">
        <v>10</v>
      </c>
      <c r="F254" s="171"/>
      <c r="G254" s="144">
        <f>E254*F254</f>
        <v>0</v>
      </c>
      <c r="O254" s="138">
        <v>2</v>
      </c>
      <c r="AA254" s="119">
        <v>1</v>
      </c>
      <c r="AB254" s="119">
        <v>7</v>
      </c>
      <c r="AC254" s="119">
        <v>7</v>
      </c>
      <c r="AZ254" s="119">
        <v>2</v>
      </c>
      <c r="BA254" s="119">
        <f>IF(AZ254=1,G254,0)</f>
        <v>0</v>
      </c>
      <c r="BB254" s="119">
        <f>IF(AZ254=2,G254,0)</f>
        <v>0</v>
      </c>
      <c r="BC254" s="119">
        <f>IF(AZ254=3,G254,0)</f>
        <v>0</v>
      </c>
      <c r="BD254" s="119">
        <f>IF(AZ254=4,G254,0)</f>
        <v>0</v>
      </c>
      <c r="BE254" s="119">
        <f>IF(AZ254=5,G254,0)</f>
        <v>0</v>
      </c>
      <c r="CA254" s="145">
        <v>1</v>
      </c>
      <c r="CB254" s="145">
        <v>7</v>
      </c>
      <c r="CZ254" s="119">
        <v>2.7999999999999998E-4</v>
      </c>
    </row>
    <row r="255" spans="1:104" x14ac:dyDescent="0.2">
      <c r="A255" s="139">
        <v>142</v>
      </c>
      <c r="B255" s="140" t="s">
        <v>426</v>
      </c>
      <c r="C255" s="141" t="s">
        <v>427</v>
      </c>
      <c r="D255" s="142" t="s">
        <v>85</v>
      </c>
      <c r="E255" s="143">
        <v>10</v>
      </c>
      <c r="F255" s="171"/>
      <c r="G255" s="144">
        <f>E255*F255</f>
        <v>0</v>
      </c>
      <c r="O255" s="138">
        <v>2</v>
      </c>
      <c r="AA255" s="119">
        <v>1</v>
      </c>
      <c r="AB255" s="119">
        <v>7</v>
      </c>
      <c r="AC255" s="119">
        <v>7</v>
      </c>
      <c r="AZ255" s="119">
        <v>2</v>
      </c>
      <c r="BA255" s="119">
        <f>IF(AZ255=1,G255,0)</f>
        <v>0</v>
      </c>
      <c r="BB255" s="119">
        <f>IF(AZ255=2,G255,0)</f>
        <v>0</v>
      </c>
      <c r="BC255" s="119">
        <f>IF(AZ255=3,G255,0)</f>
        <v>0</v>
      </c>
      <c r="BD255" s="119">
        <f>IF(AZ255=4,G255,0)</f>
        <v>0</v>
      </c>
      <c r="BE255" s="119">
        <f>IF(AZ255=5,G255,0)</f>
        <v>0</v>
      </c>
      <c r="CA255" s="145">
        <v>1</v>
      </c>
      <c r="CB255" s="145">
        <v>7</v>
      </c>
      <c r="CZ255" s="119">
        <v>2.7999999999999998E-4</v>
      </c>
    </row>
    <row r="256" spans="1:104" x14ac:dyDescent="0.2">
      <c r="A256" s="146"/>
      <c r="B256" s="148"/>
      <c r="C256" s="199" t="s">
        <v>484</v>
      </c>
      <c r="D256" s="200"/>
      <c r="E256" s="149">
        <v>10</v>
      </c>
      <c r="F256" s="172"/>
      <c r="G256" s="150"/>
      <c r="M256" s="147" t="s">
        <v>428</v>
      </c>
      <c r="O256" s="138"/>
    </row>
    <row r="257" spans="1:104" x14ac:dyDescent="0.2">
      <c r="A257" s="139">
        <v>143</v>
      </c>
      <c r="B257" s="140" t="s">
        <v>429</v>
      </c>
      <c r="C257" s="141" t="s">
        <v>430</v>
      </c>
      <c r="D257" s="142" t="s">
        <v>85</v>
      </c>
      <c r="E257" s="143">
        <v>10</v>
      </c>
      <c r="F257" s="171"/>
      <c r="G257" s="144">
        <f>E257*F257</f>
        <v>0</v>
      </c>
      <c r="O257" s="138">
        <v>2</v>
      </c>
      <c r="AA257" s="119">
        <v>12</v>
      </c>
      <c r="AB257" s="119">
        <v>0</v>
      </c>
      <c r="AC257" s="119">
        <v>143</v>
      </c>
      <c r="AZ257" s="119">
        <v>2</v>
      </c>
      <c r="BA257" s="119">
        <f>IF(AZ257=1,G257,0)</f>
        <v>0</v>
      </c>
      <c r="BB257" s="119">
        <f>IF(AZ257=2,G257,0)</f>
        <v>0</v>
      </c>
      <c r="BC257" s="119">
        <f>IF(AZ257=3,G257,0)</f>
        <v>0</v>
      </c>
      <c r="BD257" s="119">
        <f>IF(AZ257=4,G257,0)</f>
        <v>0</v>
      </c>
      <c r="BE257" s="119">
        <f>IF(AZ257=5,G257,0)</f>
        <v>0</v>
      </c>
      <c r="CA257" s="145">
        <v>12</v>
      </c>
      <c r="CB257" s="145">
        <v>0</v>
      </c>
      <c r="CZ257" s="119">
        <v>2.1900000000000001E-3</v>
      </c>
    </row>
    <row r="258" spans="1:104" x14ac:dyDescent="0.2">
      <c r="A258" s="146"/>
      <c r="B258" s="148"/>
      <c r="C258" s="199" t="s">
        <v>485</v>
      </c>
      <c r="D258" s="200"/>
      <c r="E258" s="149">
        <v>0</v>
      </c>
      <c r="F258" s="172"/>
      <c r="G258" s="150"/>
      <c r="M258" s="147" t="s">
        <v>431</v>
      </c>
      <c r="O258" s="138"/>
    </row>
    <row r="259" spans="1:104" x14ac:dyDescent="0.2">
      <c r="A259" s="146"/>
      <c r="B259" s="148"/>
      <c r="C259" s="199" t="s">
        <v>432</v>
      </c>
      <c r="D259" s="200"/>
      <c r="E259" s="149">
        <v>10</v>
      </c>
      <c r="F259" s="172"/>
      <c r="G259" s="150"/>
      <c r="M259" s="147" t="s">
        <v>432</v>
      </c>
      <c r="O259" s="138"/>
    </row>
    <row r="260" spans="1:104" x14ac:dyDescent="0.2">
      <c r="A260" s="139">
        <v>144</v>
      </c>
      <c r="B260" s="140" t="s">
        <v>433</v>
      </c>
      <c r="C260" s="141" t="s">
        <v>434</v>
      </c>
      <c r="D260" s="142" t="s">
        <v>85</v>
      </c>
      <c r="E260" s="143">
        <v>10</v>
      </c>
      <c r="F260" s="171"/>
      <c r="G260" s="144">
        <f t="shared" ref="G260:G272" si="42">E260*F260</f>
        <v>0</v>
      </c>
      <c r="O260" s="138">
        <v>2</v>
      </c>
      <c r="AA260" s="119">
        <v>3</v>
      </c>
      <c r="AB260" s="119">
        <v>0</v>
      </c>
      <c r="AC260" s="119" t="s">
        <v>433</v>
      </c>
      <c r="AZ260" s="119">
        <v>2</v>
      </c>
      <c r="BA260" s="119">
        <f t="shared" ref="BA260:BA272" si="43">IF(AZ260=1,G260,0)</f>
        <v>0</v>
      </c>
      <c r="BB260" s="119">
        <f t="shared" ref="BB260:BB272" si="44">IF(AZ260=2,G260,0)</f>
        <v>0</v>
      </c>
      <c r="BC260" s="119">
        <f t="shared" ref="BC260:BC272" si="45">IF(AZ260=3,G260,0)</f>
        <v>0</v>
      </c>
      <c r="BD260" s="119">
        <f t="shared" ref="BD260:BD272" si="46">IF(AZ260=4,G260,0)</f>
        <v>0</v>
      </c>
      <c r="BE260" s="119">
        <f t="shared" ref="BE260:BE272" si="47">IF(AZ260=5,G260,0)</f>
        <v>0</v>
      </c>
      <c r="CA260" s="145">
        <v>3</v>
      </c>
      <c r="CB260" s="145">
        <v>0</v>
      </c>
      <c r="CZ260" s="119">
        <v>2.8E-3</v>
      </c>
    </row>
    <row r="261" spans="1:104" ht="22.5" x14ac:dyDescent="0.2">
      <c r="A261" s="139">
        <v>145</v>
      </c>
      <c r="B261" s="140" t="s">
        <v>435</v>
      </c>
      <c r="C261" s="141" t="s">
        <v>436</v>
      </c>
      <c r="D261" s="142" t="s">
        <v>85</v>
      </c>
      <c r="E261" s="143">
        <v>10</v>
      </c>
      <c r="F261" s="171"/>
      <c r="G261" s="144">
        <f t="shared" si="42"/>
        <v>0</v>
      </c>
      <c r="O261" s="138">
        <v>2</v>
      </c>
      <c r="AA261" s="119">
        <v>3</v>
      </c>
      <c r="AB261" s="119">
        <v>7</v>
      </c>
      <c r="AC261" s="119" t="s">
        <v>435</v>
      </c>
      <c r="AZ261" s="119">
        <v>2</v>
      </c>
      <c r="BA261" s="119">
        <f t="shared" si="43"/>
        <v>0</v>
      </c>
      <c r="BB261" s="119">
        <f t="shared" si="44"/>
        <v>0</v>
      </c>
      <c r="BC261" s="119">
        <f t="shared" si="45"/>
        <v>0</v>
      </c>
      <c r="BD261" s="119">
        <f t="shared" si="46"/>
        <v>0</v>
      </c>
      <c r="BE261" s="119">
        <f t="shared" si="47"/>
        <v>0</v>
      </c>
      <c r="CA261" s="145">
        <v>3</v>
      </c>
      <c r="CB261" s="145">
        <v>7</v>
      </c>
      <c r="CZ261" s="119">
        <v>3.8899999999999998E-3</v>
      </c>
    </row>
    <row r="262" spans="1:104" x14ac:dyDescent="0.2">
      <c r="A262" s="139">
        <v>146</v>
      </c>
      <c r="B262" s="140" t="s">
        <v>437</v>
      </c>
      <c r="C262" s="141" t="s">
        <v>438</v>
      </c>
      <c r="D262" s="142" t="s">
        <v>108</v>
      </c>
      <c r="E262" s="143">
        <v>0.10098</v>
      </c>
      <c r="F262" s="171"/>
      <c r="G262" s="144">
        <f t="shared" si="42"/>
        <v>0</v>
      </c>
      <c r="O262" s="138">
        <v>2</v>
      </c>
      <c r="AA262" s="119">
        <v>7</v>
      </c>
      <c r="AB262" s="119">
        <v>1001</v>
      </c>
      <c r="AC262" s="119">
        <v>5</v>
      </c>
      <c r="AZ262" s="119">
        <v>2</v>
      </c>
      <c r="BA262" s="119">
        <f t="shared" si="43"/>
        <v>0</v>
      </c>
      <c r="BB262" s="119">
        <f t="shared" si="44"/>
        <v>0</v>
      </c>
      <c r="BC262" s="119">
        <f t="shared" si="45"/>
        <v>0</v>
      </c>
      <c r="BD262" s="119">
        <f t="shared" si="46"/>
        <v>0</v>
      </c>
      <c r="BE262" s="119">
        <f t="shared" si="47"/>
        <v>0</v>
      </c>
      <c r="CA262" s="145">
        <v>7</v>
      </c>
      <c r="CB262" s="145">
        <v>1001</v>
      </c>
      <c r="CZ262" s="119">
        <v>0</v>
      </c>
    </row>
    <row r="263" spans="1:104" x14ac:dyDescent="0.2">
      <c r="A263" s="139">
        <v>147</v>
      </c>
      <c r="B263" s="140" t="s">
        <v>193</v>
      </c>
      <c r="C263" s="141" t="s">
        <v>194</v>
      </c>
      <c r="D263" s="142" t="s">
        <v>108</v>
      </c>
      <c r="E263" s="143">
        <v>0.75</v>
      </c>
      <c r="F263" s="171"/>
      <c r="G263" s="144">
        <f t="shared" si="42"/>
        <v>0</v>
      </c>
      <c r="O263" s="138">
        <v>2</v>
      </c>
      <c r="AA263" s="119">
        <v>8</v>
      </c>
      <c r="AB263" s="119">
        <v>0</v>
      </c>
      <c r="AC263" s="119">
        <v>3</v>
      </c>
      <c r="AZ263" s="119">
        <v>2</v>
      </c>
      <c r="BA263" s="119">
        <f t="shared" si="43"/>
        <v>0</v>
      </c>
      <c r="BB263" s="119">
        <f t="shared" si="44"/>
        <v>0</v>
      </c>
      <c r="BC263" s="119">
        <f t="shared" si="45"/>
        <v>0</v>
      </c>
      <c r="BD263" s="119">
        <f t="shared" si="46"/>
        <v>0</v>
      </c>
      <c r="BE263" s="119">
        <f t="shared" si="47"/>
        <v>0</v>
      </c>
      <c r="CA263" s="145">
        <v>8</v>
      </c>
      <c r="CB263" s="145">
        <v>0</v>
      </c>
      <c r="CZ263" s="119">
        <v>0</v>
      </c>
    </row>
    <row r="264" spans="1:104" x14ac:dyDescent="0.2">
      <c r="A264" s="139">
        <v>148</v>
      </c>
      <c r="B264" s="140" t="s">
        <v>195</v>
      </c>
      <c r="C264" s="141" t="s">
        <v>196</v>
      </c>
      <c r="D264" s="142" t="s">
        <v>108</v>
      </c>
      <c r="E264" s="143">
        <v>1.5</v>
      </c>
      <c r="F264" s="171"/>
      <c r="G264" s="144">
        <f t="shared" si="42"/>
        <v>0</v>
      </c>
      <c r="O264" s="138">
        <v>2</v>
      </c>
      <c r="AA264" s="119">
        <v>8</v>
      </c>
      <c r="AB264" s="119">
        <v>0</v>
      </c>
      <c r="AC264" s="119">
        <v>3</v>
      </c>
      <c r="AZ264" s="119">
        <v>2</v>
      </c>
      <c r="BA264" s="119">
        <f t="shared" si="43"/>
        <v>0</v>
      </c>
      <c r="BB264" s="119">
        <f t="shared" si="44"/>
        <v>0</v>
      </c>
      <c r="BC264" s="119">
        <f t="shared" si="45"/>
        <v>0</v>
      </c>
      <c r="BD264" s="119">
        <f t="shared" si="46"/>
        <v>0</v>
      </c>
      <c r="BE264" s="119">
        <f t="shared" si="47"/>
        <v>0</v>
      </c>
      <c r="CA264" s="145">
        <v>8</v>
      </c>
      <c r="CB264" s="145">
        <v>0</v>
      </c>
      <c r="CZ264" s="119">
        <v>0</v>
      </c>
    </row>
    <row r="265" spans="1:104" x14ac:dyDescent="0.2">
      <c r="A265" s="139">
        <v>149</v>
      </c>
      <c r="B265" s="140" t="s">
        <v>197</v>
      </c>
      <c r="C265" s="141" t="s">
        <v>198</v>
      </c>
      <c r="D265" s="142" t="s">
        <v>108</v>
      </c>
      <c r="E265" s="143">
        <v>0.75</v>
      </c>
      <c r="F265" s="171"/>
      <c r="G265" s="144">
        <f t="shared" si="42"/>
        <v>0</v>
      </c>
      <c r="O265" s="138">
        <v>2</v>
      </c>
      <c r="AA265" s="119">
        <v>8</v>
      </c>
      <c r="AB265" s="119">
        <v>0</v>
      </c>
      <c r="AC265" s="119">
        <v>3</v>
      </c>
      <c r="AZ265" s="119">
        <v>2</v>
      </c>
      <c r="BA265" s="119">
        <f t="shared" si="43"/>
        <v>0</v>
      </c>
      <c r="BB265" s="119">
        <f t="shared" si="44"/>
        <v>0</v>
      </c>
      <c r="BC265" s="119">
        <f t="shared" si="45"/>
        <v>0</v>
      </c>
      <c r="BD265" s="119">
        <f t="shared" si="46"/>
        <v>0</v>
      </c>
      <c r="BE265" s="119">
        <f t="shared" si="47"/>
        <v>0</v>
      </c>
      <c r="CA265" s="145">
        <v>8</v>
      </c>
      <c r="CB265" s="145">
        <v>0</v>
      </c>
      <c r="CZ265" s="119">
        <v>0</v>
      </c>
    </row>
    <row r="266" spans="1:104" x14ac:dyDescent="0.2">
      <c r="A266" s="139">
        <v>150</v>
      </c>
      <c r="B266" s="140" t="s">
        <v>199</v>
      </c>
      <c r="C266" s="141" t="s">
        <v>200</v>
      </c>
      <c r="D266" s="142" t="s">
        <v>108</v>
      </c>
      <c r="E266" s="143">
        <v>6.75</v>
      </c>
      <c r="F266" s="171"/>
      <c r="G266" s="144">
        <f t="shared" si="42"/>
        <v>0</v>
      </c>
      <c r="O266" s="138">
        <v>2</v>
      </c>
      <c r="AA266" s="119">
        <v>8</v>
      </c>
      <c r="AB266" s="119">
        <v>0</v>
      </c>
      <c r="AC266" s="119">
        <v>3</v>
      </c>
      <c r="AZ266" s="119">
        <v>2</v>
      </c>
      <c r="BA266" s="119">
        <f t="shared" si="43"/>
        <v>0</v>
      </c>
      <c r="BB266" s="119">
        <f t="shared" si="44"/>
        <v>0</v>
      </c>
      <c r="BC266" s="119">
        <f t="shared" si="45"/>
        <v>0</v>
      </c>
      <c r="BD266" s="119">
        <f t="shared" si="46"/>
        <v>0</v>
      </c>
      <c r="BE266" s="119">
        <f t="shared" si="47"/>
        <v>0</v>
      </c>
      <c r="CA266" s="145">
        <v>8</v>
      </c>
      <c r="CB266" s="145">
        <v>0</v>
      </c>
      <c r="CZ266" s="119">
        <v>0</v>
      </c>
    </row>
    <row r="267" spans="1:104" x14ac:dyDescent="0.2">
      <c r="A267" s="139">
        <v>151</v>
      </c>
      <c r="B267" s="140" t="s">
        <v>201</v>
      </c>
      <c r="C267" s="141" t="s">
        <v>202</v>
      </c>
      <c r="D267" s="142" t="s">
        <v>108</v>
      </c>
      <c r="E267" s="143">
        <v>0.75</v>
      </c>
      <c r="F267" s="171"/>
      <c r="G267" s="144">
        <f t="shared" si="42"/>
        <v>0</v>
      </c>
      <c r="O267" s="138">
        <v>2</v>
      </c>
      <c r="AA267" s="119">
        <v>8</v>
      </c>
      <c r="AB267" s="119">
        <v>0</v>
      </c>
      <c r="AC267" s="119">
        <v>3</v>
      </c>
      <c r="AZ267" s="119">
        <v>2</v>
      </c>
      <c r="BA267" s="119">
        <f t="shared" si="43"/>
        <v>0</v>
      </c>
      <c r="BB267" s="119">
        <f t="shared" si="44"/>
        <v>0</v>
      </c>
      <c r="BC267" s="119">
        <f t="shared" si="45"/>
        <v>0</v>
      </c>
      <c r="BD267" s="119">
        <f t="shared" si="46"/>
        <v>0</v>
      </c>
      <c r="BE267" s="119">
        <f t="shared" si="47"/>
        <v>0</v>
      </c>
      <c r="CA267" s="145">
        <v>8</v>
      </c>
      <c r="CB267" s="145">
        <v>0</v>
      </c>
      <c r="CZ267" s="119">
        <v>0</v>
      </c>
    </row>
    <row r="268" spans="1:104" x14ac:dyDescent="0.2">
      <c r="A268" s="139">
        <v>152</v>
      </c>
      <c r="B268" s="140" t="s">
        <v>203</v>
      </c>
      <c r="C268" s="141" t="s">
        <v>204</v>
      </c>
      <c r="D268" s="142" t="s">
        <v>108</v>
      </c>
      <c r="E268" s="143">
        <v>3.75</v>
      </c>
      <c r="F268" s="171"/>
      <c r="G268" s="144">
        <f t="shared" si="42"/>
        <v>0</v>
      </c>
      <c r="O268" s="138">
        <v>2</v>
      </c>
      <c r="AA268" s="119">
        <v>8</v>
      </c>
      <c r="AB268" s="119">
        <v>0</v>
      </c>
      <c r="AC268" s="119">
        <v>3</v>
      </c>
      <c r="AZ268" s="119">
        <v>2</v>
      </c>
      <c r="BA268" s="119">
        <f t="shared" si="43"/>
        <v>0</v>
      </c>
      <c r="BB268" s="119">
        <f t="shared" si="44"/>
        <v>0</v>
      </c>
      <c r="BC268" s="119">
        <f t="shared" si="45"/>
        <v>0</v>
      </c>
      <c r="BD268" s="119">
        <f t="shared" si="46"/>
        <v>0</v>
      </c>
      <c r="BE268" s="119">
        <f t="shared" si="47"/>
        <v>0</v>
      </c>
      <c r="CA268" s="145">
        <v>8</v>
      </c>
      <c r="CB268" s="145">
        <v>0</v>
      </c>
      <c r="CZ268" s="119">
        <v>0</v>
      </c>
    </row>
    <row r="269" spans="1:104" x14ac:dyDescent="0.2">
      <c r="A269" s="139">
        <v>153</v>
      </c>
      <c r="B269" s="140" t="s">
        <v>205</v>
      </c>
      <c r="C269" s="141" t="s">
        <v>206</v>
      </c>
      <c r="D269" s="142" t="s">
        <v>108</v>
      </c>
      <c r="E269" s="143">
        <v>0.75</v>
      </c>
      <c r="F269" s="171"/>
      <c r="G269" s="144">
        <f t="shared" si="42"/>
        <v>0</v>
      </c>
      <c r="O269" s="138">
        <v>2</v>
      </c>
      <c r="AA269" s="119">
        <v>8</v>
      </c>
      <c r="AB269" s="119">
        <v>0</v>
      </c>
      <c r="AC269" s="119">
        <v>3</v>
      </c>
      <c r="AZ269" s="119">
        <v>2</v>
      </c>
      <c r="BA269" s="119">
        <f t="shared" si="43"/>
        <v>0</v>
      </c>
      <c r="BB269" s="119">
        <f t="shared" si="44"/>
        <v>0</v>
      </c>
      <c r="BC269" s="119">
        <f t="shared" si="45"/>
        <v>0</v>
      </c>
      <c r="BD269" s="119">
        <f t="shared" si="46"/>
        <v>0</v>
      </c>
      <c r="BE269" s="119">
        <f t="shared" si="47"/>
        <v>0</v>
      </c>
      <c r="CA269" s="145">
        <v>8</v>
      </c>
      <c r="CB269" s="145">
        <v>0</v>
      </c>
      <c r="CZ269" s="119">
        <v>0</v>
      </c>
    </row>
    <row r="270" spans="1:104" x14ac:dyDescent="0.2">
      <c r="A270" s="139">
        <v>154</v>
      </c>
      <c r="B270" s="140" t="s">
        <v>207</v>
      </c>
      <c r="C270" s="141" t="s">
        <v>208</v>
      </c>
      <c r="D270" s="142" t="s">
        <v>108</v>
      </c>
      <c r="E270" s="143">
        <v>0.75</v>
      </c>
      <c r="F270" s="171"/>
      <c r="G270" s="144">
        <f t="shared" si="42"/>
        <v>0</v>
      </c>
      <c r="O270" s="138">
        <v>2</v>
      </c>
      <c r="AA270" s="119">
        <v>8</v>
      </c>
      <c r="AB270" s="119">
        <v>0</v>
      </c>
      <c r="AC270" s="119">
        <v>3</v>
      </c>
      <c r="AZ270" s="119">
        <v>2</v>
      </c>
      <c r="BA270" s="119">
        <f t="shared" si="43"/>
        <v>0</v>
      </c>
      <c r="BB270" s="119">
        <f t="shared" si="44"/>
        <v>0</v>
      </c>
      <c r="BC270" s="119">
        <f t="shared" si="45"/>
        <v>0</v>
      </c>
      <c r="BD270" s="119">
        <f t="shared" si="46"/>
        <v>0</v>
      </c>
      <c r="BE270" s="119">
        <f t="shared" si="47"/>
        <v>0</v>
      </c>
      <c r="CA270" s="145">
        <v>8</v>
      </c>
      <c r="CB270" s="145">
        <v>0</v>
      </c>
      <c r="CZ270" s="119">
        <v>0</v>
      </c>
    </row>
    <row r="271" spans="1:104" x14ac:dyDescent="0.2">
      <c r="A271" s="139">
        <v>155</v>
      </c>
      <c r="B271" s="140" t="s">
        <v>209</v>
      </c>
      <c r="C271" s="141" t="s">
        <v>210</v>
      </c>
      <c r="D271" s="142" t="s">
        <v>108</v>
      </c>
      <c r="E271" s="143">
        <v>0.75</v>
      </c>
      <c r="F271" s="171"/>
      <c r="G271" s="144">
        <f t="shared" si="42"/>
        <v>0</v>
      </c>
      <c r="O271" s="138">
        <v>2</v>
      </c>
      <c r="AA271" s="119">
        <v>8</v>
      </c>
      <c r="AB271" s="119">
        <v>0</v>
      </c>
      <c r="AC271" s="119">
        <v>3</v>
      </c>
      <c r="AZ271" s="119">
        <v>2</v>
      </c>
      <c r="BA271" s="119">
        <f t="shared" si="43"/>
        <v>0</v>
      </c>
      <c r="BB271" s="119">
        <f t="shared" si="44"/>
        <v>0</v>
      </c>
      <c r="BC271" s="119">
        <f t="shared" si="45"/>
        <v>0</v>
      </c>
      <c r="BD271" s="119">
        <f t="shared" si="46"/>
        <v>0</v>
      </c>
      <c r="BE271" s="119">
        <f t="shared" si="47"/>
        <v>0</v>
      </c>
      <c r="CA271" s="145">
        <v>8</v>
      </c>
      <c r="CB271" s="145">
        <v>0</v>
      </c>
      <c r="CZ271" s="119">
        <v>0</v>
      </c>
    </row>
    <row r="272" spans="1:104" ht="22.5" x14ac:dyDescent="0.2">
      <c r="A272" s="139">
        <v>156</v>
      </c>
      <c r="B272" s="140" t="s">
        <v>439</v>
      </c>
      <c r="C272" s="141" t="s">
        <v>440</v>
      </c>
      <c r="D272" s="142" t="s">
        <v>108</v>
      </c>
      <c r="E272" s="143">
        <v>0.75</v>
      </c>
      <c r="F272" s="171"/>
      <c r="G272" s="144">
        <f t="shared" si="42"/>
        <v>0</v>
      </c>
      <c r="O272" s="138">
        <v>2</v>
      </c>
      <c r="AA272" s="119">
        <v>8</v>
      </c>
      <c r="AB272" s="119">
        <v>0</v>
      </c>
      <c r="AC272" s="119">
        <v>3</v>
      </c>
      <c r="AZ272" s="119">
        <v>2</v>
      </c>
      <c r="BA272" s="119">
        <f t="shared" si="43"/>
        <v>0</v>
      </c>
      <c r="BB272" s="119">
        <f t="shared" si="44"/>
        <v>0</v>
      </c>
      <c r="BC272" s="119">
        <f t="shared" si="45"/>
        <v>0</v>
      </c>
      <c r="BD272" s="119">
        <f t="shared" si="46"/>
        <v>0</v>
      </c>
      <c r="BE272" s="119">
        <f t="shared" si="47"/>
        <v>0</v>
      </c>
      <c r="CA272" s="145">
        <v>8</v>
      </c>
      <c r="CB272" s="145">
        <v>0</v>
      </c>
      <c r="CZ272" s="119">
        <v>0</v>
      </c>
    </row>
    <row r="273" spans="1:104" x14ac:dyDescent="0.2">
      <c r="A273" s="151"/>
      <c r="B273" s="152" t="s">
        <v>75</v>
      </c>
      <c r="C273" s="153" t="str">
        <f>CONCATENATE(B249," ",C249)</f>
        <v>766 Konstrukce truhlářské</v>
      </c>
      <c r="D273" s="154"/>
      <c r="E273" s="155"/>
      <c r="F273" s="173"/>
      <c r="G273" s="156">
        <f>SUM(G249:G272)</f>
        <v>0</v>
      </c>
      <c r="O273" s="138">
        <v>4</v>
      </c>
      <c r="BA273" s="157">
        <f>SUM(BA249:BA272)</f>
        <v>0</v>
      </c>
      <c r="BB273" s="157">
        <f>SUM(BB249:BB272)</f>
        <v>0</v>
      </c>
      <c r="BC273" s="157">
        <f>SUM(BC249:BC272)</f>
        <v>0</v>
      </c>
      <c r="BD273" s="157">
        <f>SUM(BD249:BD272)</f>
        <v>0</v>
      </c>
      <c r="BE273" s="157">
        <f>SUM(BE249:BE272)</f>
        <v>0</v>
      </c>
    </row>
    <row r="274" spans="1:104" x14ac:dyDescent="0.2">
      <c r="A274" s="132" t="s">
        <v>74</v>
      </c>
      <c r="B274" s="133" t="s">
        <v>441</v>
      </c>
      <c r="C274" s="134" t="s">
        <v>442</v>
      </c>
      <c r="D274" s="135"/>
      <c r="E274" s="136"/>
      <c r="F274" s="174"/>
      <c r="G274" s="137"/>
      <c r="O274" s="138">
        <v>1</v>
      </c>
    </row>
    <row r="275" spans="1:104" ht="22.5" x14ac:dyDescent="0.2">
      <c r="A275" s="139">
        <v>157</v>
      </c>
      <c r="B275" s="140" t="s">
        <v>443</v>
      </c>
      <c r="C275" s="141" t="s">
        <v>486</v>
      </c>
      <c r="D275" s="142" t="s">
        <v>85</v>
      </c>
      <c r="E275" s="143">
        <v>1</v>
      </c>
      <c r="F275" s="171"/>
      <c r="G275" s="144">
        <f>E275*F275</f>
        <v>0</v>
      </c>
      <c r="O275" s="138">
        <v>2</v>
      </c>
      <c r="AA275" s="119">
        <v>12</v>
      </c>
      <c r="AB275" s="119">
        <v>0</v>
      </c>
      <c r="AC275" s="119">
        <v>53</v>
      </c>
      <c r="AZ275" s="119">
        <v>2</v>
      </c>
      <c r="BA275" s="119">
        <f>IF(AZ275=1,G275,0)</f>
        <v>0</v>
      </c>
      <c r="BB275" s="119">
        <f>IF(AZ275=2,G275,0)</f>
        <v>0</v>
      </c>
      <c r="BC275" s="119">
        <f>IF(AZ275=3,G275,0)</f>
        <v>0</v>
      </c>
      <c r="BD275" s="119">
        <f>IF(AZ275=4,G275,0)</f>
        <v>0</v>
      </c>
      <c r="BE275" s="119">
        <f>IF(AZ275=5,G275,0)</f>
        <v>0</v>
      </c>
      <c r="CA275" s="145">
        <v>12</v>
      </c>
      <c r="CB275" s="145">
        <v>0</v>
      </c>
      <c r="CZ275" s="119">
        <v>0.08</v>
      </c>
    </row>
    <row r="276" spans="1:104" ht="22.5" x14ac:dyDescent="0.2">
      <c r="A276" s="139">
        <v>158</v>
      </c>
      <c r="B276" s="140" t="s">
        <v>444</v>
      </c>
      <c r="C276" s="141" t="s">
        <v>487</v>
      </c>
      <c r="D276" s="142" t="s">
        <v>267</v>
      </c>
      <c r="E276" s="143">
        <v>1</v>
      </c>
      <c r="F276" s="171"/>
      <c r="G276" s="144">
        <f>E276*F276</f>
        <v>0</v>
      </c>
      <c r="O276" s="138">
        <v>2</v>
      </c>
      <c r="AA276" s="119">
        <v>12</v>
      </c>
      <c r="AB276" s="119">
        <v>0</v>
      </c>
      <c r="AC276" s="119">
        <v>52</v>
      </c>
      <c r="AZ276" s="119">
        <v>2</v>
      </c>
      <c r="BA276" s="119">
        <f>IF(AZ276=1,G276,0)</f>
        <v>0</v>
      </c>
      <c r="BB276" s="119">
        <f>IF(AZ276=2,G276,0)</f>
        <v>0</v>
      </c>
      <c r="BC276" s="119">
        <f>IF(AZ276=3,G276,0)</f>
        <v>0</v>
      </c>
      <c r="BD276" s="119">
        <f>IF(AZ276=4,G276,0)</f>
        <v>0</v>
      </c>
      <c r="BE276" s="119">
        <f>IF(AZ276=5,G276,0)</f>
        <v>0</v>
      </c>
      <c r="CA276" s="145">
        <v>12</v>
      </c>
      <c r="CB276" s="145">
        <v>0</v>
      </c>
      <c r="CZ276" s="119">
        <v>0.06</v>
      </c>
    </row>
    <row r="277" spans="1:104" x14ac:dyDescent="0.2">
      <c r="A277" s="139">
        <v>159</v>
      </c>
      <c r="B277" s="140" t="s">
        <v>445</v>
      </c>
      <c r="C277" s="141" t="s">
        <v>446</v>
      </c>
      <c r="D277" s="142" t="s">
        <v>108</v>
      </c>
      <c r="E277" s="143">
        <v>0.14000000000000001</v>
      </c>
      <c r="F277" s="171"/>
      <c r="G277" s="144">
        <f>E277*F277</f>
        <v>0</v>
      </c>
      <c r="O277" s="138">
        <v>2</v>
      </c>
      <c r="AA277" s="119">
        <v>7</v>
      </c>
      <c r="AB277" s="119">
        <v>1001</v>
      </c>
      <c r="AC277" s="119">
        <v>5</v>
      </c>
      <c r="AZ277" s="119">
        <v>2</v>
      </c>
      <c r="BA277" s="119">
        <f>IF(AZ277=1,G277,0)</f>
        <v>0</v>
      </c>
      <c r="BB277" s="119">
        <f>IF(AZ277=2,G277,0)</f>
        <v>0</v>
      </c>
      <c r="BC277" s="119">
        <f>IF(AZ277=3,G277,0)</f>
        <v>0</v>
      </c>
      <c r="BD277" s="119">
        <f>IF(AZ277=4,G277,0)</f>
        <v>0</v>
      </c>
      <c r="BE277" s="119">
        <f>IF(AZ277=5,G277,0)</f>
        <v>0</v>
      </c>
      <c r="CA277" s="145">
        <v>7</v>
      </c>
      <c r="CB277" s="145">
        <v>1001</v>
      </c>
      <c r="CZ277" s="119">
        <v>0</v>
      </c>
    </row>
    <row r="278" spans="1:104" x14ac:dyDescent="0.2">
      <c r="A278" s="151"/>
      <c r="B278" s="152" t="s">
        <v>75</v>
      </c>
      <c r="C278" s="153" t="str">
        <f>CONCATENATE(B274," ",C274)</f>
        <v>767 Konstrukce zámečnické</v>
      </c>
      <c r="D278" s="154"/>
      <c r="E278" s="155"/>
      <c r="F278" s="173"/>
      <c r="G278" s="156">
        <f>SUM(G274:G277)</f>
        <v>0</v>
      </c>
      <c r="O278" s="138">
        <v>4</v>
      </c>
      <c r="BA278" s="157">
        <f>SUM(BA274:BA277)</f>
        <v>0</v>
      </c>
      <c r="BB278" s="157">
        <f>SUM(BB274:BB277)</f>
        <v>0</v>
      </c>
      <c r="BC278" s="157">
        <f>SUM(BC274:BC277)</f>
        <v>0</v>
      </c>
      <c r="BD278" s="157">
        <f>SUM(BD274:BD277)</f>
        <v>0</v>
      </c>
      <c r="BE278" s="157">
        <f>SUM(BE274:BE277)</f>
        <v>0</v>
      </c>
    </row>
    <row r="279" spans="1:104" x14ac:dyDescent="0.2">
      <c r="A279" s="132" t="s">
        <v>74</v>
      </c>
      <c r="B279" s="133" t="s">
        <v>447</v>
      </c>
      <c r="C279" s="134" t="s">
        <v>448</v>
      </c>
      <c r="D279" s="135"/>
      <c r="E279" s="136"/>
      <c r="F279" s="174"/>
      <c r="G279" s="137"/>
      <c r="O279" s="138">
        <v>1</v>
      </c>
    </row>
    <row r="280" spans="1:104" x14ac:dyDescent="0.2">
      <c r="A280" s="139">
        <v>160</v>
      </c>
      <c r="B280" s="140" t="s">
        <v>449</v>
      </c>
      <c r="C280" s="141" t="s">
        <v>450</v>
      </c>
      <c r="D280" s="142" t="s">
        <v>89</v>
      </c>
      <c r="E280" s="143">
        <v>769.36800000000005</v>
      </c>
      <c r="F280" s="171"/>
      <c r="G280" s="144">
        <f>E280*F280</f>
        <v>0</v>
      </c>
      <c r="O280" s="138">
        <v>2</v>
      </c>
      <c r="AA280" s="119">
        <v>1</v>
      </c>
      <c r="AB280" s="119">
        <v>7</v>
      </c>
      <c r="AC280" s="119">
        <v>7</v>
      </c>
      <c r="AZ280" s="119">
        <v>2</v>
      </c>
      <c r="BA280" s="119">
        <f>IF(AZ280=1,G280,0)</f>
        <v>0</v>
      </c>
      <c r="BB280" s="119">
        <f>IF(AZ280=2,G280,0)</f>
        <v>0</v>
      </c>
      <c r="BC280" s="119">
        <f>IF(AZ280=3,G280,0)</f>
        <v>0</v>
      </c>
      <c r="BD280" s="119">
        <f>IF(AZ280=4,G280,0)</f>
        <v>0</v>
      </c>
      <c r="BE280" s="119">
        <f>IF(AZ280=5,G280,0)</f>
        <v>0</v>
      </c>
      <c r="CA280" s="145">
        <v>1</v>
      </c>
      <c r="CB280" s="145">
        <v>7</v>
      </c>
      <c r="CZ280" s="119">
        <v>1.4999999999999999E-4</v>
      </c>
    </row>
    <row r="281" spans="1:104" ht="13.9" customHeight="1" x14ac:dyDescent="0.2">
      <c r="A281" s="146"/>
      <c r="B281" s="148"/>
      <c r="C281" s="199" t="s">
        <v>451</v>
      </c>
      <c r="D281" s="200"/>
      <c r="E281" s="149">
        <v>363.488</v>
      </c>
      <c r="F281" s="172"/>
      <c r="G281" s="150"/>
      <c r="M281" s="147" t="s">
        <v>451</v>
      </c>
      <c r="O281" s="138"/>
    </row>
    <row r="282" spans="1:104" x14ac:dyDescent="0.2">
      <c r="A282" s="146"/>
      <c r="B282" s="148"/>
      <c r="C282" s="199" t="s">
        <v>452</v>
      </c>
      <c r="D282" s="200"/>
      <c r="E282" s="149">
        <v>405.88</v>
      </c>
      <c r="F282" s="172"/>
      <c r="G282" s="150"/>
      <c r="M282" s="147" t="s">
        <v>452</v>
      </c>
      <c r="O282" s="138"/>
    </row>
    <row r="283" spans="1:104" x14ac:dyDescent="0.2">
      <c r="A283" s="139">
        <v>161</v>
      </c>
      <c r="B283" s="140" t="s">
        <v>453</v>
      </c>
      <c r="C283" s="141" t="s">
        <v>454</v>
      </c>
      <c r="D283" s="142" t="s">
        <v>89</v>
      </c>
      <c r="E283" s="143">
        <v>75</v>
      </c>
      <c r="F283" s="171"/>
      <c r="G283" s="144">
        <f>E283*F283</f>
        <v>0</v>
      </c>
      <c r="O283" s="138">
        <v>2</v>
      </c>
      <c r="AA283" s="119">
        <v>1</v>
      </c>
      <c r="AB283" s="119">
        <v>7</v>
      </c>
      <c r="AC283" s="119">
        <v>7</v>
      </c>
      <c r="AZ283" s="119">
        <v>2</v>
      </c>
      <c r="BA283" s="119">
        <f>IF(AZ283=1,G283,0)</f>
        <v>0</v>
      </c>
      <c r="BB283" s="119">
        <f>IF(AZ283=2,G283,0)</f>
        <v>0</v>
      </c>
      <c r="BC283" s="119">
        <f>IF(AZ283=3,G283,0)</f>
        <v>0</v>
      </c>
      <c r="BD283" s="119">
        <f>IF(AZ283=4,G283,0)</f>
        <v>0</v>
      </c>
      <c r="BE283" s="119">
        <f>IF(AZ283=5,G283,0)</f>
        <v>0</v>
      </c>
      <c r="CA283" s="145">
        <v>1</v>
      </c>
      <c r="CB283" s="145">
        <v>7</v>
      </c>
      <c r="CZ283" s="119">
        <v>1.6000000000000001E-4</v>
      </c>
    </row>
    <row r="284" spans="1:104" x14ac:dyDescent="0.2">
      <c r="A284" s="146"/>
      <c r="B284" s="148"/>
      <c r="C284" s="199" t="s">
        <v>173</v>
      </c>
      <c r="D284" s="200"/>
      <c r="E284" s="149">
        <v>75</v>
      </c>
      <c r="F284" s="172"/>
      <c r="G284" s="150"/>
      <c r="M284" s="147" t="s">
        <v>173</v>
      </c>
      <c r="O284" s="138"/>
    </row>
    <row r="285" spans="1:104" x14ac:dyDescent="0.2">
      <c r="A285" s="151"/>
      <c r="B285" s="152" t="s">
        <v>75</v>
      </c>
      <c r="C285" s="153" t="str">
        <f>CONCATENATE(B279," ",C279)</f>
        <v>783 Nátěry</v>
      </c>
      <c r="D285" s="154"/>
      <c r="E285" s="155"/>
      <c r="F285" s="173"/>
      <c r="G285" s="156">
        <f>SUM(G279:G284)</f>
        <v>0</v>
      </c>
      <c r="O285" s="138">
        <v>4</v>
      </c>
      <c r="BA285" s="157">
        <f>SUM(BA279:BA284)</f>
        <v>0</v>
      </c>
      <c r="BB285" s="157">
        <f>SUM(BB279:BB284)</f>
        <v>0</v>
      </c>
      <c r="BC285" s="157">
        <f>SUM(BC279:BC284)</f>
        <v>0</v>
      </c>
      <c r="BD285" s="157">
        <f>SUM(BD279:BD284)</f>
        <v>0</v>
      </c>
      <c r="BE285" s="157">
        <f>SUM(BE279:BE284)</f>
        <v>0</v>
      </c>
    </row>
    <row r="286" spans="1:104" x14ac:dyDescent="0.2">
      <c r="A286" s="132" t="s">
        <v>74</v>
      </c>
      <c r="B286" s="133" t="s">
        <v>455</v>
      </c>
      <c r="C286" s="134" t="s">
        <v>456</v>
      </c>
      <c r="D286" s="135"/>
      <c r="E286" s="136"/>
      <c r="F286" s="174"/>
      <c r="G286" s="137"/>
      <c r="O286" s="138">
        <v>1</v>
      </c>
    </row>
    <row r="287" spans="1:104" x14ac:dyDescent="0.2">
      <c r="A287" s="139">
        <v>162</v>
      </c>
      <c r="B287" s="140" t="s">
        <v>457</v>
      </c>
      <c r="C287" s="141" t="s">
        <v>458</v>
      </c>
      <c r="D287" s="142" t="s">
        <v>459</v>
      </c>
      <c r="E287" s="143">
        <v>1</v>
      </c>
      <c r="F287" s="171"/>
      <c r="G287" s="144">
        <f>E287*F287</f>
        <v>0</v>
      </c>
      <c r="O287" s="138">
        <v>2</v>
      </c>
      <c r="AA287" s="119">
        <v>11</v>
      </c>
      <c r="AB287" s="119">
        <v>3</v>
      </c>
      <c r="AC287" s="119">
        <v>166</v>
      </c>
      <c r="AZ287" s="119">
        <v>4</v>
      </c>
      <c r="BA287" s="119">
        <f>IF(AZ287=1,G287,0)</f>
        <v>0</v>
      </c>
      <c r="BB287" s="119">
        <f>IF(AZ287=2,G287,0)</f>
        <v>0</v>
      </c>
      <c r="BC287" s="119">
        <f>IF(AZ287=3,G287,0)</f>
        <v>0</v>
      </c>
      <c r="BD287" s="119">
        <f>IF(AZ287=4,G287,0)</f>
        <v>0</v>
      </c>
      <c r="BE287" s="119">
        <f>IF(AZ287=5,G287,0)</f>
        <v>0</v>
      </c>
      <c r="CA287" s="145">
        <v>11</v>
      </c>
      <c r="CB287" s="145">
        <v>3</v>
      </c>
      <c r="CZ287" s="119">
        <v>0</v>
      </c>
    </row>
    <row r="288" spans="1:104" x14ac:dyDescent="0.2">
      <c r="A288" s="146"/>
      <c r="B288" s="148"/>
      <c r="C288" s="199" t="s">
        <v>460</v>
      </c>
      <c r="D288" s="200"/>
      <c r="E288" s="149">
        <v>0</v>
      </c>
      <c r="F288" s="172"/>
      <c r="G288" s="150"/>
      <c r="M288" s="147" t="s">
        <v>460</v>
      </c>
      <c r="O288" s="138"/>
    </row>
    <row r="289" spans="1:57" x14ac:dyDescent="0.2">
      <c r="A289" s="146"/>
      <c r="B289" s="148"/>
      <c r="C289" s="199" t="s">
        <v>461</v>
      </c>
      <c r="D289" s="200"/>
      <c r="E289" s="149">
        <v>1</v>
      </c>
      <c r="F289" s="172"/>
      <c r="G289" s="150"/>
      <c r="M289" s="147" t="s">
        <v>461</v>
      </c>
      <c r="O289" s="138"/>
    </row>
    <row r="290" spans="1:57" x14ac:dyDescent="0.2">
      <c r="A290" s="151"/>
      <c r="B290" s="152" t="s">
        <v>75</v>
      </c>
      <c r="C290" s="153" t="str">
        <f>CONCATENATE(B286," ",C286)</f>
        <v>M21 Elektromontáže</v>
      </c>
      <c r="D290" s="154"/>
      <c r="E290" s="155"/>
      <c r="F290" s="173"/>
      <c r="G290" s="156">
        <f>SUM(G286:G289)</f>
        <v>0</v>
      </c>
      <c r="O290" s="138">
        <v>4</v>
      </c>
      <c r="BA290" s="157">
        <f>SUM(BA286:BA289)</f>
        <v>0</v>
      </c>
      <c r="BB290" s="157">
        <f>SUM(BB286:BB289)</f>
        <v>0</v>
      </c>
      <c r="BC290" s="157">
        <f>SUM(BC286:BC289)</f>
        <v>0</v>
      </c>
      <c r="BD290" s="157">
        <f>SUM(BD286:BD289)</f>
        <v>0</v>
      </c>
      <c r="BE290" s="157">
        <f>SUM(BE286:BE289)</f>
        <v>0</v>
      </c>
    </row>
    <row r="291" spans="1:57" x14ac:dyDescent="0.2">
      <c r="E291" s="119"/>
    </row>
    <row r="292" spans="1:57" x14ac:dyDescent="0.2">
      <c r="E292" s="119"/>
    </row>
    <row r="293" spans="1:57" x14ac:dyDescent="0.2">
      <c r="E293" s="119"/>
    </row>
    <row r="294" spans="1:57" x14ac:dyDescent="0.2">
      <c r="E294" s="119"/>
    </row>
    <row r="295" spans="1:57" x14ac:dyDescent="0.2">
      <c r="E295" s="119"/>
    </row>
    <row r="296" spans="1:57" x14ac:dyDescent="0.2">
      <c r="E296" s="119"/>
    </row>
    <row r="297" spans="1:57" x14ac:dyDescent="0.2">
      <c r="E297" s="119"/>
    </row>
    <row r="298" spans="1:57" x14ac:dyDescent="0.2">
      <c r="E298" s="119"/>
    </row>
    <row r="299" spans="1:57" x14ac:dyDescent="0.2">
      <c r="E299" s="119"/>
    </row>
    <row r="300" spans="1:57" x14ac:dyDescent="0.2">
      <c r="E300" s="119"/>
    </row>
    <row r="301" spans="1:57" x14ac:dyDescent="0.2">
      <c r="E301" s="119"/>
    </row>
    <row r="302" spans="1:57" x14ac:dyDescent="0.2">
      <c r="E302" s="119"/>
    </row>
    <row r="303" spans="1:57" x14ac:dyDescent="0.2">
      <c r="E303" s="119"/>
    </row>
    <row r="304" spans="1:57" x14ac:dyDescent="0.2">
      <c r="E304" s="119"/>
    </row>
    <row r="305" spans="5:5" x14ac:dyDescent="0.2">
      <c r="E305" s="119"/>
    </row>
    <row r="306" spans="5:5" x14ac:dyDescent="0.2">
      <c r="E306" s="119"/>
    </row>
    <row r="307" spans="5:5" x14ac:dyDescent="0.2">
      <c r="E307" s="119"/>
    </row>
    <row r="308" spans="5:5" x14ac:dyDescent="0.2">
      <c r="E308" s="119"/>
    </row>
    <row r="309" spans="5:5" x14ac:dyDescent="0.2">
      <c r="E309" s="119"/>
    </row>
    <row r="310" spans="5:5" x14ac:dyDescent="0.2">
      <c r="E310" s="119"/>
    </row>
    <row r="311" spans="5:5" x14ac:dyDescent="0.2">
      <c r="E311" s="119"/>
    </row>
    <row r="312" spans="5:5" x14ac:dyDescent="0.2">
      <c r="E312" s="119"/>
    </row>
    <row r="313" spans="5:5" x14ac:dyDescent="0.2">
      <c r="E313" s="119"/>
    </row>
    <row r="314" spans="5:5" x14ac:dyDescent="0.2">
      <c r="E314" s="119"/>
    </row>
    <row r="315" spans="5:5" x14ac:dyDescent="0.2">
      <c r="E315" s="119"/>
    </row>
    <row r="316" spans="5:5" x14ac:dyDescent="0.2">
      <c r="E316" s="119"/>
    </row>
    <row r="317" spans="5:5" x14ac:dyDescent="0.2">
      <c r="E317" s="119"/>
    </row>
    <row r="318" spans="5:5" x14ac:dyDescent="0.2">
      <c r="E318" s="119"/>
    </row>
    <row r="319" spans="5:5" x14ac:dyDescent="0.2">
      <c r="E319" s="119"/>
    </row>
    <row r="320" spans="5:5" x14ac:dyDescent="0.2">
      <c r="E320" s="119"/>
    </row>
    <row r="321" spans="5:5" x14ac:dyDescent="0.2">
      <c r="E321" s="119"/>
    </row>
    <row r="322" spans="5:5" x14ac:dyDescent="0.2">
      <c r="E322" s="119"/>
    </row>
    <row r="323" spans="5:5" x14ac:dyDescent="0.2">
      <c r="E323" s="119"/>
    </row>
    <row r="324" spans="5:5" x14ac:dyDescent="0.2">
      <c r="E324" s="119"/>
    </row>
    <row r="325" spans="5:5" x14ac:dyDescent="0.2">
      <c r="E325" s="119"/>
    </row>
    <row r="326" spans="5:5" x14ac:dyDescent="0.2">
      <c r="E326" s="119"/>
    </row>
    <row r="327" spans="5:5" x14ac:dyDescent="0.2">
      <c r="E327" s="119"/>
    </row>
    <row r="328" spans="5:5" x14ac:dyDescent="0.2">
      <c r="E328" s="119"/>
    </row>
    <row r="329" spans="5:5" x14ac:dyDescent="0.2">
      <c r="E329" s="119"/>
    </row>
    <row r="330" spans="5:5" x14ac:dyDescent="0.2">
      <c r="E330" s="119"/>
    </row>
    <row r="331" spans="5:5" x14ac:dyDescent="0.2">
      <c r="E331" s="119"/>
    </row>
    <row r="332" spans="5:5" x14ac:dyDescent="0.2">
      <c r="E332" s="119"/>
    </row>
    <row r="333" spans="5:5" x14ac:dyDescent="0.2">
      <c r="E333" s="119"/>
    </row>
    <row r="334" spans="5:5" x14ac:dyDescent="0.2">
      <c r="E334" s="119"/>
    </row>
    <row r="335" spans="5:5" x14ac:dyDescent="0.2">
      <c r="E335" s="119"/>
    </row>
    <row r="336" spans="5:5" x14ac:dyDescent="0.2">
      <c r="E336" s="119"/>
    </row>
    <row r="337" spans="1:7" x14ac:dyDescent="0.2">
      <c r="E337" s="119"/>
    </row>
    <row r="338" spans="1:7" x14ac:dyDescent="0.2">
      <c r="E338" s="119"/>
    </row>
    <row r="339" spans="1:7" x14ac:dyDescent="0.2">
      <c r="E339" s="119"/>
    </row>
    <row r="340" spans="1:7" x14ac:dyDescent="0.2">
      <c r="E340" s="119"/>
    </row>
    <row r="341" spans="1:7" x14ac:dyDescent="0.2">
      <c r="E341" s="119"/>
    </row>
    <row r="342" spans="1:7" x14ac:dyDescent="0.2">
      <c r="E342" s="119"/>
    </row>
    <row r="343" spans="1:7" x14ac:dyDescent="0.2">
      <c r="E343" s="119"/>
    </row>
    <row r="344" spans="1:7" x14ac:dyDescent="0.2">
      <c r="E344" s="119"/>
    </row>
    <row r="345" spans="1:7" x14ac:dyDescent="0.2">
      <c r="E345" s="119"/>
    </row>
    <row r="346" spans="1:7" x14ac:dyDescent="0.2">
      <c r="E346" s="119"/>
    </row>
    <row r="347" spans="1:7" x14ac:dyDescent="0.2">
      <c r="E347" s="119"/>
    </row>
    <row r="348" spans="1:7" x14ac:dyDescent="0.2">
      <c r="E348" s="119"/>
    </row>
    <row r="349" spans="1:7" x14ac:dyDescent="0.2">
      <c r="A349" s="158"/>
      <c r="B349" s="158"/>
    </row>
    <row r="350" spans="1:7" x14ac:dyDescent="0.2">
      <c r="C350" s="160"/>
      <c r="D350" s="160"/>
      <c r="E350" s="161"/>
      <c r="F350" s="160"/>
      <c r="G350" s="162"/>
    </row>
    <row r="351" spans="1:7" x14ac:dyDescent="0.2">
      <c r="A351" s="158"/>
      <c r="B351" s="158"/>
    </row>
  </sheetData>
  <sheetProtection algorithmName="SHA-512" hashValue="2WElOuuXgIsieeZHNAWXDZ15O0uZghXVPx8vwQbB3cM6/HyXURdUqFqUWXCO3HxOlxW8mFXSPtfkwb3NdIwcgQ==" saltValue="ci5EnJZWSliVe64oy6D+Kw==" spinCount="100000" sheet="1" objects="1" scenarios="1"/>
  <mergeCells count="92">
    <mergeCell ref="C288:D288"/>
    <mergeCell ref="C289:D289"/>
    <mergeCell ref="C60:D60"/>
    <mergeCell ref="C251:D251"/>
    <mergeCell ref="C281:D281"/>
    <mergeCell ref="C282:D282"/>
    <mergeCell ref="C284:D284"/>
    <mergeCell ref="C252:D252"/>
    <mergeCell ref="C253:D253"/>
    <mergeCell ref="C256:D256"/>
    <mergeCell ref="C258:D258"/>
    <mergeCell ref="C259:D259"/>
    <mergeCell ref="C227:D227"/>
    <mergeCell ref="C233:D233"/>
    <mergeCell ref="C234:D234"/>
    <mergeCell ref="C236:D236"/>
    <mergeCell ref="C237:D237"/>
    <mergeCell ref="C238:D238"/>
    <mergeCell ref="C215:D215"/>
    <mergeCell ref="C216:D216"/>
    <mergeCell ref="C217:D217"/>
    <mergeCell ref="C219:D219"/>
    <mergeCell ref="C223:D223"/>
    <mergeCell ref="C225:D225"/>
    <mergeCell ref="C211:D211"/>
    <mergeCell ref="C212:D212"/>
    <mergeCell ref="C213:D213"/>
    <mergeCell ref="C168:D168"/>
    <mergeCell ref="C170:D170"/>
    <mergeCell ref="C172:D172"/>
    <mergeCell ref="C175:D175"/>
    <mergeCell ref="C177:D177"/>
    <mergeCell ref="C183:D183"/>
    <mergeCell ref="C186:D186"/>
    <mergeCell ref="C187:D187"/>
    <mergeCell ref="C188:D188"/>
    <mergeCell ref="C208:D208"/>
    <mergeCell ref="C210:D210"/>
    <mergeCell ref="C161:D161"/>
    <mergeCell ref="C162:D162"/>
    <mergeCell ref="C164:D164"/>
    <mergeCell ref="C118:D118"/>
    <mergeCell ref="C119:D119"/>
    <mergeCell ref="C121:D121"/>
    <mergeCell ref="C122:D122"/>
    <mergeCell ref="C126:D126"/>
    <mergeCell ref="C127:D127"/>
    <mergeCell ref="C128:D128"/>
    <mergeCell ref="C140:D140"/>
    <mergeCell ref="C141:D141"/>
    <mergeCell ref="C143:D143"/>
    <mergeCell ref="C144:D144"/>
    <mergeCell ref="C158:D158"/>
    <mergeCell ref="C160:D160"/>
    <mergeCell ref="C111:D111"/>
    <mergeCell ref="C112:D112"/>
    <mergeCell ref="C74:D74"/>
    <mergeCell ref="C75:D75"/>
    <mergeCell ref="C80:D80"/>
    <mergeCell ref="C82:D82"/>
    <mergeCell ref="C84:D84"/>
    <mergeCell ref="C68:D68"/>
    <mergeCell ref="C70:D70"/>
    <mergeCell ref="C47:D47"/>
    <mergeCell ref="C48:D48"/>
    <mergeCell ref="C50:D50"/>
    <mergeCell ref="C51:D51"/>
    <mergeCell ref="C52:D52"/>
    <mergeCell ref="C54:D54"/>
    <mergeCell ref="C55:D55"/>
    <mergeCell ref="C57:D57"/>
    <mergeCell ref="C61:D61"/>
    <mergeCell ref="C65:D65"/>
    <mergeCell ref="C67:D67"/>
    <mergeCell ref="C42:D42"/>
    <mergeCell ref="C44:D44"/>
    <mergeCell ref="C18:D18"/>
    <mergeCell ref="C20:D20"/>
    <mergeCell ref="C23:D23"/>
    <mergeCell ref="C34:D34"/>
    <mergeCell ref="C35:D35"/>
    <mergeCell ref="C37:D37"/>
    <mergeCell ref="C40:D40"/>
    <mergeCell ref="C41:D41"/>
    <mergeCell ref="C11:D11"/>
    <mergeCell ref="C12:D12"/>
    <mergeCell ref="C14:D14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J.Š.</dc:creator>
  <cp:lastModifiedBy>Milan</cp:lastModifiedBy>
  <dcterms:created xsi:type="dcterms:W3CDTF">2023-10-27T06:20:10Z</dcterms:created>
  <dcterms:modified xsi:type="dcterms:W3CDTF">2024-01-25T11:35:22Z</dcterms:modified>
</cp:coreProperties>
</file>